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defaultThemeVersion="166925"/>
  <mc:AlternateContent xmlns:mc="http://schemas.openxmlformats.org/markup-compatibility/2006">
    <mc:Choice Requires="x15">
      <x15ac:absPath xmlns:x15ac="http://schemas.microsoft.com/office/spreadsheetml/2010/11/ac" url="\\192.168.6.4\Documents\Drip\"/>
    </mc:Choice>
  </mc:AlternateContent>
  <xr:revisionPtr revIDLastSave="0" documentId="13_ncr:1_{7A0B0D48-9ECF-414D-9D09-D70094BEFE2B}" xr6:coauthVersionLast="47" xr6:coauthVersionMax="47" xr10:uidLastSave="{00000000-0000-0000-0000-000000000000}"/>
  <bookViews>
    <workbookView xWindow="-120" yWindow="-120" windowWidth="38640" windowHeight="21240" activeTab="2" xr2:uid="{0BEC15F8-B6DB-4B84-8E40-D29E217E52CD}"/>
    <workbookView xWindow="-120" yWindow="-120" windowWidth="38640" windowHeight="21240" xr2:uid="{B1C01177-B17A-40B5-95DB-01675E9BAD3B}"/>
  </bookViews>
  <sheets>
    <sheet name="Home" sheetId="16" r:id="rId1"/>
    <sheet name="Data Input" sheetId="24" r:id="rId2"/>
    <sheet name="Stats" sheetId="33" r:id="rId3"/>
  </sheets>
  <definedNames>
    <definedName name="_xlnm.Print_Area" localSheetId="1">'Data Input'!$A$1:$E$102</definedName>
    <definedName name="_xlnm.Print_Area" localSheetId="0">Home!$A$1:$Z$314</definedName>
    <definedName name="_xlnm.Print_Area" localSheetId="2">Stats!$A$1:$E$89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5" i="33" l="1"/>
  <c r="L5" i="33"/>
  <c r="L10" i="33" s="1"/>
  <c r="F13" i="33"/>
  <c r="F12" i="33"/>
  <c r="F11" i="33"/>
  <c r="F4" i="33"/>
  <c r="F15" i="33"/>
  <c r="F16" i="33"/>
  <c r="F17" i="33"/>
  <c r="F18" i="33"/>
  <c r="F19" i="33"/>
  <c r="F20" i="33"/>
  <c r="F21" i="33"/>
  <c r="F22" i="33"/>
  <c r="F23" i="33"/>
  <c r="F24" i="33"/>
  <c r="F25" i="33"/>
  <c r="F26" i="33"/>
  <c r="F27" i="33"/>
  <c r="F28" i="33"/>
  <c r="F29" i="33"/>
  <c r="F30" i="33"/>
  <c r="F14" i="33"/>
  <c r="F6" i="33"/>
  <c r="F7" i="33"/>
  <c r="F8" i="33"/>
  <c r="F9" i="33"/>
  <c r="F5" i="33"/>
  <c r="D6" i="33"/>
  <c r="E6" i="33" s="1"/>
  <c r="C12" i="33"/>
  <c r="D12" i="33" s="1"/>
  <c r="E12" i="33" s="1"/>
  <c r="C13" i="33"/>
  <c r="D13" i="33" s="1"/>
  <c r="E13" i="33" s="1"/>
  <c r="C14" i="33"/>
  <c r="D14" i="33" s="1"/>
  <c r="E14" i="33" s="1"/>
  <c r="G14" i="33" s="1"/>
  <c r="H14" i="33" s="1"/>
  <c r="C15" i="33"/>
  <c r="D15" i="33" s="1"/>
  <c r="E15" i="33" s="1"/>
  <c r="G15" i="33" s="1"/>
  <c r="H15" i="33" s="1"/>
  <c r="C16" i="33"/>
  <c r="D16" i="33" s="1"/>
  <c r="E16" i="33" s="1"/>
  <c r="C17" i="33"/>
  <c r="D17" i="33" s="1"/>
  <c r="E17" i="33" s="1"/>
  <c r="C18" i="33"/>
  <c r="D18" i="33" s="1"/>
  <c r="E18" i="33" s="1"/>
  <c r="C19" i="33"/>
  <c r="D19" i="33" s="1"/>
  <c r="E19" i="33" s="1"/>
  <c r="C20" i="33"/>
  <c r="D20" i="33" s="1"/>
  <c r="E20" i="33" s="1"/>
  <c r="C21" i="33"/>
  <c r="D21" i="33" s="1"/>
  <c r="E21" i="33" s="1"/>
  <c r="C22" i="33"/>
  <c r="D22" i="33" s="1"/>
  <c r="E22" i="33" s="1"/>
  <c r="C23" i="33"/>
  <c r="D23" i="33" s="1"/>
  <c r="E23" i="33" s="1"/>
  <c r="C24" i="33"/>
  <c r="D24" i="33" s="1"/>
  <c r="E24" i="33" s="1"/>
  <c r="C25" i="33"/>
  <c r="D25" i="33" s="1"/>
  <c r="E25" i="33" s="1"/>
  <c r="C26" i="33"/>
  <c r="D26" i="33" s="1"/>
  <c r="E26" i="33" s="1"/>
  <c r="C27" i="33"/>
  <c r="D27" i="33" s="1"/>
  <c r="E27" i="33" s="1"/>
  <c r="C28" i="33"/>
  <c r="D28" i="33" s="1"/>
  <c r="E28" i="33" s="1"/>
  <c r="C29" i="33"/>
  <c r="D29" i="33" s="1"/>
  <c r="E29" i="33" s="1"/>
  <c r="C30" i="33"/>
  <c r="D30" i="33" s="1"/>
  <c r="E30" i="33" s="1"/>
  <c r="C11" i="33"/>
  <c r="D11" i="33" s="1"/>
  <c r="E11" i="33" s="1"/>
  <c r="C9" i="33"/>
  <c r="D9" i="33" s="1"/>
  <c r="E9" i="33" s="1"/>
  <c r="C8" i="33"/>
  <c r="D8" i="33" s="1"/>
  <c r="E8" i="33" s="1"/>
  <c r="C7" i="33"/>
  <c r="D7" i="33" s="1"/>
  <c r="E7" i="33" s="1"/>
  <c r="C5" i="33"/>
  <c r="D5" i="33" s="1"/>
  <c r="E5" i="33" s="1"/>
  <c r="C4" i="33"/>
  <c r="D4" i="33" s="1"/>
  <c r="E4" i="33" s="1"/>
  <c r="H4" i="24"/>
  <c r="I4" i="24" s="1"/>
  <c r="J4" i="24" s="1"/>
  <c r="H5" i="24"/>
  <c r="I5" i="24" s="1"/>
  <c r="J5" i="24" s="1"/>
  <c r="N5" i="33" l="1"/>
  <c r="N10" i="33" s="1"/>
  <c r="N20" i="33" s="1"/>
  <c r="N15" i="33"/>
  <c r="L25" i="33"/>
  <c r="N25" i="33" s="1"/>
  <c r="L20" i="33"/>
  <c r="G22" i="33"/>
  <c r="H22" i="33" s="1"/>
  <c r="I22" i="33" s="1"/>
  <c r="G20" i="33"/>
  <c r="H20" i="33" s="1"/>
  <c r="J20" i="33" s="1"/>
  <c r="G13" i="33"/>
  <c r="H13" i="33" s="1"/>
  <c r="I13" i="33" s="1"/>
  <c r="G30" i="33"/>
  <c r="H30" i="33" s="1"/>
  <c r="I30" i="33" s="1"/>
  <c r="G24" i="33"/>
  <c r="H24" i="33" s="1"/>
  <c r="I24" i="33" s="1"/>
  <c r="G26" i="33"/>
  <c r="H26" i="33" s="1"/>
  <c r="J26" i="33" s="1"/>
  <c r="G23" i="33"/>
  <c r="H23" i="33" s="1"/>
  <c r="J23" i="33" s="1"/>
  <c r="G21" i="33"/>
  <c r="H21" i="33" s="1"/>
  <c r="I21" i="33" s="1"/>
  <c r="I14" i="33"/>
  <c r="J14" i="33"/>
  <c r="I15" i="33"/>
  <c r="J15" i="33"/>
  <c r="B41" i="33"/>
  <c r="G9" i="33"/>
  <c r="H9" i="33" s="1"/>
  <c r="G11" i="33"/>
  <c r="H11" i="33" s="1"/>
  <c r="G29" i="33"/>
  <c r="H29" i="33" s="1"/>
  <c r="G28" i="33"/>
  <c r="H28" i="33" s="1"/>
  <c r="G12" i="33"/>
  <c r="H12" i="33" s="1"/>
  <c r="G27" i="33"/>
  <c r="H27" i="33" s="1"/>
  <c r="B36" i="33"/>
  <c r="G7" i="33"/>
  <c r="H7" i="33" s="1"/>
  <c r="G19" i="33"/>
  <c r="H19" i="33" s="1"/>
  <c r="G17" i="33"/>
  <c r="H17" i="33" s="1"/>
  <c r="G4" i="33"/>
  <c r="G5" i="33"/>
  <c r="G6" i="33"/>
  <c r="H6" i="33" s="1"/>
  <c r="G18" i="33"/>
  <c r="H18" i="33" s="1"/>
  <c r="G8" i="33"/>
  <c r="H8" i="33" s="1"/>
  <c r="G16" i="33"/>
  <c r="H16" i="33" s="1"/>
  <c r="G25" i="33"/>
  <c r="H25" i="33" s="1"/>
  <c r="J30" i="33" l="1"/>
  <c r="J24" i="33"/>
  <c r="J13" i="33"/>
  <c r="I23" i="33"/>
  <c r="I20" i="33"/>
  <c r="I26" i="33"/>
  <c r="J22" i="33"/>
  <c r="J21" i="33"/>
  <c r="H4" i="33"/>
  <c r="F41" i="33"/>
  <c r="I17" i="33"/>
  <c r="J17" i="33"/>
  <c r="I19" i="33"/>
  <c r="J19" i="33"/>
  <c r="J7" i="33"/>
  <c r="I7" i="33"/>
  <c r="I18" i="33"/>
  <c r="J18" i="33"/>
  <c r="J8" i="33"/>
  <c r="I8" i="33"/>
  <c r="F36" i="33"/>
  <c r="H5" i="33"/>
  <c r="J27" i="33"/>
  <c r="I27" i="33"/>
  <c r="J12" i="33"/>
  <c r="I12" i="33"/>
  <c r="J28" i="33"/>
  <c r="I28" i="33"/>
  <c r="J9" i="33"/>
  <c r="I9" i="33"/>
  <c r="J6" i="33"/>
  <c r="I6" i="33"/>
  <c r="J25" i="33"/>
  <c r="I25" i="33"/>
  <c r="I29" i="33"/>
  <c r="J29" i="33"/>
  <c r="I16" i="33"/>
  <c r="J16" i="33"/>
  <c r="I11" i="33"/>
  <c r="J11" i="33"/>
  <c r="I5" i="33" l="1"/>
  <c r="J5" i="33"/>
  <c r="I4" i="33"/>
  <c r="H36" i="33"/>
  <c r="H41" i="33" s="1"/>
  <c r="J4" i="33"/>
  <c r="L36" i="33" l="1"/>
  <c r="J36" i="33"/>
  <c r="J41" i="33"/>
  <c r="L41" i="33"/>
  <c r="N41" i="33"/>
  <c r="N36" i="33"/>
  <c r="D36" i="33"/>
</calcChain>
</file>

<file path=xl/sharedStrings.xml><?xml version="1.0" encoding="utf-8"?>
<sst xmlns="http://schemas.openxmlformats.org/spreadsheetml/2006/main" count="222" uniqueCount="153">
  <si>
    <t>Team Telegram</t>
  </si>
  <si>
    <t>https://t.me/Delyptos</t>
  </si>
  <si>
    <t>@delid4ve</t>
  </si>
  <si>
    <t>User Telegram</t>
  </si>
  <si>
    <t>User Twitter</t>
  </si>
  <si>
    <t>https://twitter.com/delid4ve</t>
  </si>
  <si>
    <t>Delyptos Team</t>
  </si>
  <si>
    <t>I will be improving and adding more as time goes by.</t>
  </si>
  <si>
    <t>Welcome to My Manor Farm Calculator</t>
  </si>
  <si>
    <t>If you like what has been produced, please consider using my referral when you deposit, it costs you nothing.</t>
  </si>
  <si>
    <t>Team Name</t>
  </si>
  <si>
    <t>Please report any bugs/feature additions you may find via telegram, this workbook will be as good as the figures you provide and all data is approximate</t>
  </si>
  <si>
    <t>My Percentage Of Pool</t>
  </si>
  <si>
    <t>APR</t>
  </si>
  <si>
    <t>BUSD</t>
  </si>
  <si>
    <t>ETH</t>
  </si>
  <si>
    <t>TVL</t>
  </si>
  <si>
    <t>Circulating Supply</t>
  </si>
  <si>
    <t>WBNB</t>
  </si>
  <si>
    <t>DOGS</t>
  </si>
  <si>
    <t>PIGS</t>
  </si>
  <si>
    <t>BTCB</t>
  </si>
  <si>
    <t>CAKE</t>
  </si>
  <si>
    <t>DOGS / BUSD</t>
  </si>
  <si>
    <t>Amount Staked</t>
  </si>
  <si>
    <t>DRIP</t>
  </si>
  <si>
    <t>DOGS / WBNB</t>
  </si>
  <si>
    <t>DRIP / BUSD</t>
  </si>
  <si>
    <t>WBNB / BUSD</t>
  </si>
  <si>
    <t>USDT / BUSD</t>
  </si>
  <si>
    <t>USDC / BUSD</t>
  </si>
  <si>
    <t>TUSD / BUSD</t>
  </si>
  <si>
    <t>DAI / BUSD</t>
  </si>
  <si>
    <t>BTCB / ETH</t>
  </si>
  <si>
    <t>ETH / WBNB</t>
  </si>
  <si>
    <t>BTCB / WBNB</t>
  </si>
  <si>
    <t>ETH / USDC</t>
  </si>
  <si>
    <t>Value Per Day</t>
  </si>
  <si>
    <t>Multiplier</t>
  </si>
  <si>
    <t>BTCB / BUSD</t>
  </si>
  <si>
    <t>USDT / WBNB</t>
  </si>
  <si>
    <t>CAKE / BUSD</t>
  </si>
  <si>
    <t>CAKE / USDT</t>
  </si>
  <si>
    <t>CAKE / WBNB</t>
  </si>
  <si>
    <t>BELT / WBNB</t>
  </si>
  <si>
    <t>DOT / WBNB</t>
  </si>
  <si>
    <t>LINK / WBNB</t>
  </si>
  <si>
    <t>PIG EMISSIONS</t>
  </si>
  <si>
    <t>DOG EMISSIONS</t>
  </si>
  <si>
    <t>BELT</t>
  </si>
  <si>
    <t>DOT</t>
  </si>
  <si>
    <t>LINK</t>
  </si>
  <si>
    <t>Token Prices</t>
  </si>
  <si>
    <t>Type</t>
  </si>
  <si>
    <t>Reward</t>
  </si>
  <si>
    <t>Total Liquidity</t>
  </si>
  <si>
    <t>FARMS</t>
  </si>
  <si>
    <t>Current Price</t>
  </si>
  <si>
    <t>UI APR</t>
  </si>
  <si>
    <t>Contract  Link TVL</t>
  </si>
  <si>
    <t>Contract  Link Circulating Supply</t>
  </si>
  <si>
    <t>https://bscscan.com/address/0x70f01321CB37A37D4b095bBda7E4BF46E1C9F1F9</t>
  </si>
  <si>
    <t>https://bscscan.com/token/0x70f01321CB37A37D4b095bBda7E4BF46E1C9F1F9</t>
  </si>
  <si>
    <t>https://bscscan.com/address/0x761C695d5EF6e8eFBCF5FaE00035a589eD164774</t>
  </si>
  <si>
    <t>https://bscscan.com/token/0x761C695d5EF6e8eFBCF5FaE00035a589eD164774</t>
  </si>
  <si>
    <t>https://bscscan.com/address/0xa0feB3c81A36E885B6608DF7f0ff69dB97491b58</t>
  </si>
  <si>
    <t>https://bscscan.com/token/0xa0feB3c81A36E885B6608DF7f0ff69dB97491b58</t>
  </si>
  <si>
    <t>https://bscscan.com/address/0x58F876857a02D6762E0101bb5C46A8c1ED44Dc16</t>
  </si>
  <si>
    <t>https://bscscan.com/token/0x58F876857a02D6762E0101bb5C46A8c1ED44Dc16</t>
  </si>
  <si>
    <t>https://bscscan.com/address/0x7efaef62fddcca950418312c6c91aef321375a00</t>
  </si>
  <si>
    <t>https://bscscan.com/token/0x7efaef62fddcca950418312c6c91aef321375a00</t>
  </si>
  <si>
    <t>https://bscscan.com/address/0x2354ef4df11afacb85a5c7f98b624072eccddbb1</t>
  </si>
  <si>
    <t>https://bscscan.com/token/0x2354ef4df11afacb85a5c7f98b624072eccddbb1</t>
  </si>
  <si>
    <t>https://bscscan.com/address/0x2e28b9b74d6d99d4697e913b82b41ef1cac51c6c</t>
  </si>
  <si>
    <t>https://bscscan.com/token/0x2e28b9b74d6d99d4697e913b82b41ef1cac51c6c</t>
  </si>
  <si>
    <t>https://bscscan.com/address/0x66fdb2eccfb58cf098eaa419e5efde841368e489</t>
  </si>
  <si>
    <t>https://bscscan.com/token/0x66fdb2eccfb58cf098eaa419e5efde841368e489</t>
  </si>
  <si>
    <t>https://bscscan.com/address/0xD171B26E4484402de70e3Ea256bE5A2630d7e88D</t>
  </si>
  <si>
    <t>https://bscscan.com/token/0xD171B26E4484402de70e3Ea256bE5A2630d7e88D</t>
  </si>
  <si>
    <t>https://bscscan.com/address/0x74E4716E431f45807DCF19f284c7aA99F18a4fbc</t>
  </si>
  <si>
    <t>https://bscscan.com/token/0x74E4716E431f45807DCF19f284c7aA99F18a4fbc</t>
  </si>
  <si>
    <t>https://bscscan.com/address/0x61EB789d75A95CAa3fF50ed7E47b96c132fEc082</t>
  </si>
  <si>
    <t>https://bscscan.com/token/0x61EB789d75A95CAa3fF50ed7E47b96c132fEc082</t>
  </si>
  <si>
    <t>https://bscscan.com/address/0xEa26B78255Df2bBC31C1eBf60010D78670185bD0</t>
  </si>
  <si>
    <t>https://bscscan.com/token/0xEa26B78255Df2bBC31C1eBf60010D78670185bD0</t>
  </si>
  <si>
    <t>https://bscscan.com/address/0xf45cd219aef8618a92baa7ad848364a158a24f33</t>
  </si>
  <si>
    <t>https://bscscan.com/token/0xf45cd219aef8618a92baa7ad848364a158a24f33</t>
  </si>
  <si>
    <t>https://bscscan.com/address/0x16b9a82891338f9bA80E2D6970FddA79D1eb0daE</t>
  </si>
  <si>
    <t>https://bscscan.com/token/0x16b9a82891338f9bA80E2D6970FddA79D1eb0daE</t>
  </si>
  <si>
    <t>https://bscscan.com/address/0x804678fa97d91B974ec2af3c843270886528a9E6</t>
  </si>
  <si>
    <t>https://bscscan.com/token/0x804678fa97d91B974ec2af3c843270886528a9E6</t>
  </si>
  <si>
    <t>https://bscscan.com/address/0xA39Af17CE4a8eb807E076805Da1e2B8EA7D0755b</t>
  </si>
  <si>
    <t>https://bscscan.com/token/0xA39Af17CE4a8eb807E076805Da1e2B8EA7D0755b</t>
  </si>
  <si>
    <t>https://bscscan.com/address/0x0eD7e52944161450477ee417DE9Cd3a859b14fD0</t>
  </si>
  <si>
    <t>https://bscscan.com/token/0x0eD7e52944161450477ee417DE9Cd3a859b14fD0</t>
  </si>
  <si>
    <t>https://bscscan.com/address/0xf3bc6fc080ffcc30d93df48bfa2aa14b869554bb</t>
  </si>
  <si>
    <t>https://bscscan.com/token/0xf3bc6fc080ffcc30d93df48bfa2aa14b869554bb</t>
  </si>
  <si>
    <t>https://bscscan.com/address/0xDd5bAd8f8b360d76d12FdA230F8BAF42fe0022CF</t>
  </si>
  <si>
    <t>https://bscscan.com/token/0xDd5bAd8f8b360d76d12FdA230F8BAF42fe0022CF</t>
  </si>
  <si>
    <t>https://bscscan.com/address/0x824eb9faDFb377394430d2744fa7C42916DE3eCe</t>
  </si>
  <si>
    <t>https://bscscan.com/token/0x824eb9faDFb377394430d2744fa7C42916DE3eCe</t>
  </si>
  <si>
    <t>RESTRICTED</t>
  </si>
  <si>
    <t>Current Emission Rate</t>
  </si>
  <si>
    <t>Tokens Per Block</t>
  </si>
  <si>
    <t>Tokens Per Day</t>
  </si>
  <si>
    <t>Link  For Price</t>
  </si>
  <si>
    <t>Token</t>
  </si>
  <si>
    <t>Price</t>
  </si>
  <si>
    <t>Farm Emissions</t>
  </si>
  <si>
    <t>BUSD In Vault</t>
  </si>
  <si>
    <t>PIG PEN</t>
  </si>
  <si>
    <t>My PIGS Staked</t>
  </si>
  <si>
    <t>Farm Data</t>
  </si>
  <si>
    <t>My Value</t>
  </si>
  <si>
    <t>My Value Per Day</t>
  </si>
  <si>
    <t>This Pool Tokens Per Day</t>
  </si>
  <si>
    <t>Calculated APR</t>
  </si>
  <si>
    <t>Percentage Daily</t>
  </si>
  <si>
    <t>Tokens Earned Per Day</t>
  </si>
  <si>
    <t>My Percentage Of Locked Value</t>
  </si>
  <si>
    <t>Total value Locked</t>
  </si>
  <si>
    <t>Total PIGS Generated Per Day</t>
  </si>
  <si>
    <t>Total DOGS Generated Per Day</t>
  </si>
  <si>
    <t>My Current Investment Value</t>
  </si>
  <si>
    <t>Total Earned Per Day</t>
  </si>
  <si>
    <t>Average APR</t>
  </si>
  <si>
    <t>Average Daily %</t>
  </si>
  <si>
    <t>Days To ROI (Current Rates)</t>
  </si>
  <si>
    <t>PIG Pen daily Payout</t>
  </si>
  <si>
    <t>My Actual APR</t>
  </si>
  <si>
    <t>My Actual Daily %</t>
  </si>
  <si>
    <t>Total Earned Per Week</t>
  </si>
  <si>
    <t>Total Earned Per Month</t>
  </si>
  <si>
    <t>Total Earned Per Year</t>
  </si>
  <si>
    <t>https://poocoin.app/tokens/0x20f663cea80face82acdfa3aae6862d246ce0333</t>
  </si>
  <si>
    <t>https://poocoin.app/tokens/0xdbdc73b95cc0d5e7e99dc95523045fc8d075fb9e</t>
  </si>
  <si>
    <t>https://poocoin.app/tokens/0x3a4c15f96b3b058ab3fb5faf1440cc19e7ae07ce</t>
  </si>
  <si>
    <t>https://poocoin.app/tokens/0xbb4cdb9cbd36b01bd1cbaebf2de08d9173bc095c</t>
  </si>
  <si>
    <t>https://poocoin.app/tokens/0x2170ed0880ac9a755fd29b2688956bd959f933f8</t>
  </si>
  <si>
    <t>https://poocoin.app/tokens/0x7130d2a12b9bcbfae4f2634d864a1ee1ce3ead9c</t>
  </si>
  <si>
    <t>https://poocoin.app/tokens/0x0e09fabb73bd3ade0a17ecc321fd13a19e81ce82</t>
  </si>
  <si>
    <t>https://poocoin.app/tokens/0xe0e514c71282b6f4e823703a39374cf58dc3ea4f</t>
  </si>
  <si>
    <t>https://poocoin.app/tokens/0x7083609fce4d1d8dc0c979aab8c869ea2c873402</t>
  </si>
  <si>
    <t>https://poocoin.app/tokens/0xf8a0bf9cf54bb92f17374d9e9a321e6a111a51bd</t>
  </si>
  <si>
    <t>Figures Added 19/02/22 07:45 GMT</t>
  </si>
  <si>
    <t>Liquidity and other stats from Farm Site</t>
  </si>
  <si>
    <t>Daily Rate</t>
  </si>
  <si>
    <t>https://theanimal.farm/referrals/0xC36217D24FC90C61bb0CD15f538C11792DB29a79</t>
  </si>
  <si>
    <t>Drip Team Benefits:</t>
  </si>
  <si>
    <t>5% First Deposit Reward Bonus</t>
  </si>
  <si>
    <t>Weekly Airdrops For ALL Members</t>
  </si>
  <si>
    <t>Referral Bonus Airdrops</t>
  </si>
  <si>
    <t>As much help and support as you need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</si>
</sst>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1">
    <numFmt numFmtId="164" formatCode="&quot;£&quot;#,##0.00"/>
    <numFmt numFmtId="165" formatCode="0.000"/>
    <numFmt numFmtId="166" formatCode="&quot;£&quot;#,##0.000"/>
    <numFmt numFmtId="167" formatCode="[$-F400]h:mm:ss\ AM/PM"/>
    <numFmt numFmtId="168" formatCode="0.00000000000"/>
    <numFmt numFmtId="169" formatCode="0.000%"/>
    <numFmt numFmtId="170" formatCode="#,##0.0000"/>
    <numFmt numFmtId="171" formatCode="#,##0.000000000"/>
    <numFmt numFmtId="172" formatCode="#,##0.0000000"/>
    <numFmt numFmtId="173" formatCode="#,##0.00000000"/>
    <numFmt numFmtId="174" formatCode="0.00000000"/>
    <numFmt numFmtId="175" formatCode="0.0000%"/>
    <numFmt numFmtId="176" formatCode="0.0000000"/>
    <numFmt numFmtId="177" formatCode="0.0000000000"/>
    <numFmt numFmtId="178" formatCode="0.00000"/>
    <numFmt numFmtId="179" formatCode="[$$-409]#,##0.00"/>
    <numFmt numFmtId="180" formatCode="0.0000000000%"/>
    <numFmt numFmtId="181" formatCode="#,##0.000"/>
    <numFmt numFmtId="182" formatCode="[$$-409]#,##0"/>
    <numFmt numFmtId="183" formatCode="0.000000%"/>
    <numFmt numFmtId="184" formatCode="0.0000"/>
  </numFmts>
  <fonts count="35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36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2"/>
      <color rgb="FF00B0F0"/>
      <name val="Calibri"/>
      <family val="2"/>
      <scheme val="minor"/>
    </font>
    <font>
      <b/>
      <sz val="12"/>
      <color rgb="FFFFC0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u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rgb="FFEDA3FF"/>
      <name val="Calibri"/>
      <family val="2"/>
      <scheme val="minor"/>
    </font>
    <font>
      <b/>
      <sz val="12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rgb="FFFF4747"/>
      <name val="Calibri"/>
      <family val="2"/>
      <scheme val="minor"/>
    </font>
    <font>
      <b/>
      <sz val="12"/>
      <color theme="2" tint="-0.249977111117893"/>
      <name val="Calibri"/>
      <family val="2"/>
      <scheme val="minor"/>
    </font>
    <font>
      <b/>
      <sz val="12"/>
      <color rgb="FF00F0EA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12"/>
      <color theme="5" tint="-0.249977111117893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2"/>
      <color rgb="FFEDA3FF"/>
      <name val="Calibri"/>
      <family val="2"/>
      <scheme val="minor"/>
    </font>
    <font>
      <b/>
      <u/>
      <sz val="12"/>
      <color rgb="FFEDA3FF"/>
      <name val="Calibri"/>
      <family val="2"/>
      <scheme val="minor"/>
    </font>
    <font>
      <b/>
      <u/>
      <sz val="14"/>
      <color theme="0"/>
      <name val="Calibri"/>
      <family val="2"/>
      <scheme val="minor"/>
    </font>
    <font>
      <b/>
      <u/>
      <sz val="16"/>
      <color theme="0"/>
      <name val="Calibri"/>
      <family val="2"/>
      <scheme val="minor"/>
    </font>
    <font>
      <b/>
      <u/>
      <sz val="18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2"/>
      <color rgb="FFFF4747"/>
      <name val="Calibri"/>
      <family val="2"/>
      <scheme val="minor"/>
    </font>
    <font>
      <u/>
      <sz val="14"/>
      <color theme="0"/>
      <name val="Calibri"/>
      <family val="2"/>
      <scheme val="minor"/>
    </font>
    <font>
      <b/>
      <u/>
      <sz val="11"/>
      <color theme="0"/>
      <name val="Calibri"/>
      <family val="2"/>
      <scheme val="minor"/>
    </font>
    <font>
      <u/>
      <sz val="16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</fills>
  <borders count="9">
    <border>
      <left/>
      <right/>
      <top/>
      <bottom/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/>
      <top style="medium">
        <color theme="0"/>
      </top>
      <bottom/>
      <diagonal/>
    </border>
    <border>
      <left/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/>
      <top/>
      <bottom/>
      <diagonal/>
    </border>
    <border>
      <left/>
      <right style="medium">
        <color theme="0"/>
      </right>
      <top/>
      <bottom/>
      <diagonal/>
    </border>
    <border>
      <left style="medium">
        <color theme="0"/>
      </left>
      <right/>
      <top/>
      <bottom style="medium">
        <color theme="0"/>
      </bottom>
      <diagonal/>
    </border>
    <border>
      <left/>
      <right/>
      <top/>
      <bottom style="medium">
        <color theme="0"/>
      </bottom>
      <diagonal/>
    </border>
    <border>
      <left/>
      <right style="medium">
        <color theme="0"/>
      </right>
      <top/>
      <bottom style="medium">
        <color theme="0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61">
    <xf numFmtId="0" fontId="0" fillId="0" borderId="0" xfId="0"/>
    <xf numFmtId="0" fontId="8" fillId="3" borderId="0" xfId="0" applyFont="1" applyFill="1" applyBorder="1" applyAlignment="1">
      <alignment wrapText="1"/>
    </xf>
    <xf numFmtId="0" fontId="9" fillId="3" borderId="0" xfId="0" applyFont="1" applyFill="1" applyBorder="1" applyAlignment="1">
      <alignment wrapText="1"/>
    </xf>
    <xf numFmtId="0" fontId="9" fillId="0" borderId="0" xfId="0" applyFont="1" applyFill="1" applyBorder="1" applyAlignment="1">
      <alignment wrapText="1"/>
    </xf>
    <xf numFmtId="165" fontId="9" fillId="3" borderId="0" xfId="0" applyNumberFormat="1" applyFont="1" applyFill="1" applyBorder="1" applyAlignment="1">
      <alignment wrapText="1"/>
    </xf>
    <xf numFmtId="164" fontId="9" fillId="3" borderId="0" xfId="0" applyNumberFormat="1" applyFont="1" applyFill="1" applyBorder="1" applyAlignment="1">
      <alignment wrapText="1"/>
    </xf>
    <xf numFmtId="1" fontId="9" fillId="3" borderId="0" xfId="0" applyNumberFormat="1" applyFont="1" applyFill="1" applyBorder="1" applyAlignment="1">
      <alignment wrapText="1"/>
    </xf>
    <xf numFmtId="0" fontId="9" fillId="3" borderId="0" xfId="0" applyFont="1" applyFill="1" applyBorder="1" applyAlignment="1">
      <alignment vertical="center" wrapText="1"/>
    </xf>
    <xf numFmtId="0" fontId="9" fillId="0" borderId="0" xfId="0" applyFont="1" applyFill="1" applyBorder="1" applyAlignment="1">
      <alignment vertical="center" wrapText="1"/>
    </xf>
    <xf numFmtId="0" fontId="9" fillId="3" borderId="4" xfId="0" applyFont="1" applyFill="1" applyBorder="1" applyAlignment="1">
      <alignment vertical="center" wrapText="1"/>
    </xf>
    <xf numFmtId="0" fontId="9" fillId="3" borderId="6" xfId="0" applyFont="1" applyFill="1" applyBorder="1" applyAlignment="1">
      <alignment vertical="center" wrapText="1"/>
    </xf>
    <xf numFmtId="0" fontId="9" fillId="3" borderId="7" xfId="0" applyFont="1" applyFill="1" applyBorder="1" applyAlignment="1">
      <alignment vertical="center" wrapText="1"/>
    </xf>
    <xf numFmtId="0" fontId="12" fillId="3" borderId="0" xfId="0" applyFont="1" applyFill="1" applyBorder="1" applyAlignment="1">
      <alignment vertical="center" wrapText="1"/>
    </xf>
    <xf numFmtId="0" fontId="8" fillId="3" borderId="0" xfId="0" applyFont="1" applyFill="1" applyBorder="1" applyAlignment="1">
      <alignment vertical="center" wrapText="1"/>
    </xf>
    <xf numFmtId="0" fontId="8" fillId="3" borderId="0" xfId="0" applyFont="1" applyFill="1" applyBorder="1" applyAlignment="1">
      <alignment horizontal="center" vertical="center" wrapText="1"/>
    </xf>
    <xf numFmtId="10" fontId="19" fillId="3" borderId="0" xfId="0" applyNumberFormat="1" applyFont="1" applyFill="1" applyBorder="1" applyAlignment="1" applyProtection="1">
      <alignment horizontal="center" vertical="center" wrapText="1"/>
      <protection hidden="1"/>
    </xf>
    <xf numFmtId="0" fontId="9" fillId="3" borderId="0" xfId="0" applyFont="1" applyFill="1" applyBorder="1" applyAlignment="1">
      <alignment horizontal="center" vertical="center" wrapText="1"/>
    </xf>
    <xf numFmtId="0" fontId="19" fillId="3" borderId="0" xfId="0" applyFont="1" applyFill="1" applyBorder="1" applyAlignment="1" applyProtection="1">
      <alignment horizontal="center" vertical="center" wrapText="1"/>
      <protection hidden="1"/>
    </xf>
    <xf numFmtId="174" fontId="19" fillId="3" borderId="0" xfId="0" applyNumberFormat="1" applyFont="1" applyFill="1" applyBorder="1" applyAlignment="1" applyProtection="1">
      <alignment horizontal="center" vertical="center" wrapText="1"/>
      <protection hidden="1"/>
    </xf>
    <xf numFmtId="0" fontId="21" fillId="3" borderId="0" xfId="0" applyFont="1" applyFill="1" applyBorder="1" applyAlignment="1">
      <alignment horizontal="center" wrapText="1"/>
    </xf>
    <xf numFmtId="0" fontId="19" fillId="3" borderId="0" xfId="0" applyFont="1" applyFill="1" applyBorder="1" applyAlignment="1">
      <alignment horizontal="right" vertical="center" wrapText="1"/>
    </xf>
    <xf numFmtId="178" fontId="19" fillId="3" borderId="0" xfId="0" applyNumberFormat="1" applyFont="1" applyFill="1" applyBorder="1" applyAlignment="1" applyProtection="1">
      <alignment horizontal="center" vertical="center" wrapText="1"/>
      <protection hidden="1"/>
    </xf>
    <xf numFmtId="165" fontId="19" fillId="3" borderId="0" xfId="0" applyNumberFormat="1" applyFont="1" applyFill="1" applyBorder="1" applyAlignment="1" applyProtection="1">
      <alignment horizontal="center" vertical="center" wrapText="1"/>
      <protection hidden="1"/>
    </xf>
    <xf numFmtId="0" fontId="19" fillId="3" borderId="0" xfId="0" applyFont="1" applyFill="1" applyBorder="1" applyAlignment="1" applyProtection="1">
      <alignment wrapText="1"/>
      <protection hidden="1"/>
    </xf>
    <xf numFmtId="2" fontId="19" fillId="3" borderId="0" xfId="0" applyNumberFormat="1" applyFont="1" applyFill="1" applyBorder="1" applyAlignment="1" applyProtection="1">
      <alignment vertical="center" wrapText="1"/>
      <protection hidden="1"/>
    </xf>
    <xf numFmtId="0" fontId="19" fillId="3" borderId="0" xfId="0" applyFont="1" applyFill="1" applyBorder="1" applyAlignment="1">
      <alignment vertical="center" wrapText="1"/>
    </xf>
    <xf numFmtId="165" fontId="9" fillId="0" borderId="0" xfId="0" applyNumberFormat="1" applyFont="1" applyFill="1" applyBorder="1" applyAlignment="1">
      <alignment wrapText="1"/>
    </xf>
    <xf numFmtId="164" fontId="9" fillId="0" borderId="0" xfId="0" applyNumberFormat="1" applyFont="1" applyFill="1" applyBorder="1" applyAlignment="1">
      <alignment wrapText="1"/>
    </xf>
    <xf numFmtId="1" fontId="9" fillId="0" borderId="0" xfId="0" applyNumberFormat="1" applyFont="1" applyFill="1" applyBorder="1" applyAlignment="1">
      <alignment wrapText="1"/>
    </xf>
    <xf numFmtId="0" fontId="8" fillId="3" borderId="1" xfId="0" applyFont="1" applyFill="1" applyBorder="1" applyAlignment="1">
      <alignment wrapText="1"/>
    </xf>
    <xf numFmtId="0" fontId="8" fillId="3" borderId="4" xfId="0" applyFont="1" applyFill="1" applyBorder="1" applyAlignment="1">
      <alignment wrapText="1"/>
    </xf>
    <xf numFmtId="0" fontId="11" fillId="2" borderId="0" xfId="0" applyFont="1" applyFill="1" applyBorder="1" applyAlignment="1">
      <alignment vertical="center" wrapText="1"/>
    </xf>
    <xf numFmtId="0" fontId="11" fillId="2" borderId="7" xfId="0" applyFont="1" applyFill="1" applyBorder="1" applyAlignment="1">
      <alignment vertical="center" wrapText="1"/>
    </xf>
    <xf numFmtId="0" fontId="10" fillId="3" borderId="4" xfId="0" applyFont="1" applyFill="1" applyBorder="1" applyAlignment="1">
      <alignment vertical="center" wrapText="1"/>
    </xf>
    <xf numFmtId="0" fontId="13" fillId="3" borderId="4" xfId="0" applyFont="1" applyFill="1" applyBorder="1" applyAlignment="1">
      <alignment vertical="center" wrapText="1"/>
    </xf>
    <xf numFmtId="0" fontId="4" fillId="3" borderId="4" xfId="0" applyFont="1" applyFill="1" applyBorder="1" applyAlignment="1">
      <alignment vertical="center" wrapText="1"/>
    </xf>
    <xf numFmtId="0" fontId="5" fillId="3" borderId="0" xfId="0" applyFont="1" applyFill="1" applyBorder="1" applyAlignment="1">
      <alignment vertical="center" wrapText="1"/>
    </xf>
    <xf numFmtId="0" fontId="10" fillId="3" borderId="0" xfId="0" applyFont="1" applyFill="1" applyBorder="1" applyAlignment="1">
      <alignment vertical="center" wrapText="1"/>
    </xf>
    <xf numFmtId="0" fontId="13" fillId="3" borderId="0" xfId="0" applyFont="1" applyFill="1" applyBorder="1" applyAlignment="1">
      <alignment vertical="center" wrapText="1"/>
    </xf>
    <xf numFmtId="0" fontId="17" fillId="3" borderId="0" xfId="0" applyFont="1" applyFill="1" applyBorder="1" applyAlignment="1">
      <alignment vertical="center" wrapText="1"/>
    </xf>
    <xf numFmtId="179" fontId="11" fillId="2" borderId="0" xfId="0" applyNumberFormat="1" applyFont="1" applyFill="1" applyBorder="1" applyAlignment="1">
      <alignment vertical="center" wrapText="1"/>
    </xf>
    <xf numFmtId="0" fontId="11" fillId="3" borderId="0" xfId="0" applyFont="1" applyFill="1" applyBorder="1" applyAlignment="1">
      <alignment vertical="center" wrapText="1"/>
    </xf>
    <xf numFmtId="0" fontId="18" fillId="3" borderId="0" xfId="0" applyFont="1" applyFill="1" applyBorder="1" applyAlignment="1">
      <alignment vertical="center" wrapText="1"/>
    </xf>
    <xf numFmtId="0" fontId="12" fillId="3" borderId="0" xfId="0" applyFont="1" applyFill="1" applyBorder="1" applyAlignment="1">
      <alignment horizontal="center" vertical="center" wrapText="1"/>
    </xf>
    <xf numFmtId="165" fontId="9" fillId="3" borderId="2" xfId="0" applyNumberFormat="1" applyFont="1" applyFill="1" applyBorder="1" applyAlignment="1">
      <alignment wrapText="1"/>
    </xf>
    <xf numFmtId="0" fontId="9" fillId="3" borderId="3" xfId="0" applyFont="1" applyFill="1" applyBorder="1" applyAlignment="1">
      <alignment wrapText="1"/>
    </xf>
    <xf numFmtId="0" fontId="12" fillId="3" borderId="4" xfId="0" applyFont="1" applyFill="1" applyBorder="1" applyAlignment="1">
      <alignment vertical="center" wrapText="1"/>
    </xf>
    <xf numFmtId="0" fontId="12" fillId="3" borderId="5" xfId="0" applyFont="1" applyFill="1" applyBorder="1" applyAlignment="1">
      <alignment horizontal="center" wrapText="1"/>
    </xf>
    <xf numFmtId="0" fontId="9" fillId="3" borderId="5" xfId="0" applyFont="1" applyFill="1" applyBorder="1" applyAlignment="1">
      <alignment vertical="center" wrapText="1"/>
    </xf>
    <xf numFmtId="0" fontId="5" fillId="3" borderId="4" xfId="0" applyFont="1" applyFill="1" applyBorder="1" applyAlignment="1">
      <alignment vertical="center" wrapText="1"/>
    </xf>
    <xf numFmtId="0" fontId="14" fillId="3" borderId="4" xfId="0" applyFont="1" applyFill="1" applyBorder="1" applyAlignment="1">
      <alignment vertical="center" wrapText="1"/>
    </xf>
    <xf numFmtId="0" fontId="17" fillId="3" borderId="4" xfId="0" applyFont="1" applyFill="1" applyBorder="1" applyAlignment="1">
      <alignment vertical="center" wrapText="1"/>
    </xf>
    <xf numFmtId="0" fontId="15" fillId="3" borderId="4" xfId="0" applyFont="1" applyFill="1" applyBorder="1" applyAlignment="1">
      <alignment vertical="center" wrapText="1"/>
    </xf>
    <xf numFmtId="0" fontId="9" fillId="3" borderId="8" xfId="0" applyFont="1" applyFill="1" applyBorder="1" applyAlignment="1">
      <alignment vertical="center" wrapText="1"/>
    </xf>
    <xf numFmtId="179" fontId="12" fillId="3" borderId="0" xfId="0" applyNumberFormat="1" applyFont="1" applyFill="1" applyBorder="1" applyAlignment="1">
      <alignment vertical="center" wrapText="1"/>
    </xf>
    <xf numFmtId="179" fontId="12" fillId="3" borderId="0" xfId="0" applyNumberFormat="1" applyFont="1" applyFill="1" applyBorder="1" applyAlignment="1">
      <alignment horizontal="left" vertical="center" wrapText="1"/>
    </xf>
    <xf numFmtId="0" fontId="9" fillId="3" borderId="2" xfId="0" applyFont="1" applyFill="1" applyBorder="1" applyAlignment="1">
      <alignment wrapText="1"/>
    </xf>
    <xf numFmtId="0" fontId="12" fillId="3" borderId="5" xfId="0" applyFont="1" applyFill="1" applyBorder="1" applyAlignment="1">
      <alignment horizontal="center" vertical="center" wrapText="1"/>
    </xf>
    <xf numFmtId="179" fontId="12" fillId="3" borderId="5" xfId="0" applyNumberFormat="1" applyFont="1" applyFill="1" applyBorder="1" applyAlignment="1">
      <alignment vertical="center" wrapText="1"/>
    </xf>
    <xf numFmtId="0" fontId="13" fillId="3" borderId="6" xfId="0" applyFont="1" applyFill="1" applyBorder="1" applyAlignment="1">
      <alignment vertical="center" wrapText="1"/>
    </xf>
    <xf numFmtId="0" fontId="12" fillId="3" borderId="7" xfId="0" applyFont="1" applyFill="1" applyBorder="1" applyAlignment="1">
      <alignment vertical="center" wrapText="1"/>
    </xf>
    <xf numFmtId="179" fontId="12" fillId="3" borderId="8" xfId="0" applyNumberFormat="1" applyFont="1" applyFill="1" applyBorder="1" applyAlignment="1">
      <alignment vertical="center" wrapText="1"/>
    </xf>
    <xf numFmtId="0" fontId="23" fillId="3" borderId="1" xfId="0" applyFont="1" applyFill="1" applyBorder="1" applyAlignment="1">
      <alignment vertical="center" wrapText="1"/>
    </xf>
    <xf numFmtId="0" fontId="9" fillId="3" borderId="3" xfId="0" applyFont="1" applyFill="1" applyBorder="1" applyAlignment="1">
      <alignment vertical="center" wrapText="1"/>
    </xf>
    <xf numFmtId="182" fontId="19" fillId="2" borderId="5" xfId="0" applyNumberFormat="1" applyFont="1" applyFill="1" applyBorder="1" applyAlignment="1">
      <alignment horizontal="left" vertical="center" wrapText="1"/>
    </xf>
    <xf numFmtId="181" fontId="19" fillId="2" borderId="5" xfId="0" applyNumberFormat="1" applyFont="1" applyFill="1" applyBorder="1" applyAlignment="1">
      <alignment horizontal="left" vertical="center" wrapText="1"/>
    </xf>
    <xf numFmtId="0" fontId="8" fillId="3" borderId="4" xfId="0" applyFont="1" applyFill="1" applyBorder="1" applyAlignment="1">
      <alignment vertical="center" wrapText="1"/>
    </xf>
    <xf numFmtId="4" fontId="20" fillId="3" borderId="0" xfId="0" applyNumberFormat="1" applyFont="1" applyFill="1" applyBorder="1" applyAlignment="1" applyProtection="1">
      <alignment vertical="center" wrapText="1"/>
      <protection hidden="1"/>
    </xf>
    <xf numFmtId="179" fontId="20" fillId="3" borderId="0" xfId="0" applyNumberFormat="1" applyFont="1" applyFill="1" applyBorder="1" applyAlignment="1" applyProtection="1">
      <alignment vertical="center" wrapText="1"/>
      <protection hidden="1"/>
    </xf>
    <xf numFmtId="0" fontId="8" fillId="3" borderId="4" xfId="0" applyFont="1" applyFill="1" applyBorder="1" applyAlignment="1">
      <alignment horizontal="center" vertical="center" wrapText="1"/>
    </xf>
    <xf numFmtId="3" fontId="12" fillId="3" borderId="0" xfId="0" applyNumberFormat="1" applyFont="1" applyFill="1" applyBorder="1" applyAlignment="1" applyProtection="1">
      <alignment horizontal="center" vertical="center" wrapText="1"/>
      <protection hidden="1"/>
    </xf>
    <xf numFmtId="10" fontId="11" fillId="2" borderId="0" xfId="0" applyNumberFormat="1" applyFont="1" applyFill="1" applyBorder="1" applyAlignment="1" applyProtection="1">
      <alignment horizontal="left" vertical="center" wrapText="1"/>
      <protection hidden="1"/>
    </xf>
    <xf numFmtId="165" fontId="11" fillId="2" borderId="0" xfId="0" applyNumberFormat="1" applyFont="1" applyFill="1" applyBorder="1" applyAlignment="1" applyProtection="1">
      <alignment horizontal="left" vertical="center" wrapText="1"/>
      <protection hidden="1"/>
    </xf>
    <xf numFmtId="182" fontId="11" fillId="2" borderId="0" xfId="0" applyNumberFormat="1" applyFont="1" applyFill="1" applyBorder="1" applyAlignment="1" applyProtection="1">
      <alignment horizontal="left" vertical="center" wrapText="1"/>
      <protection hidden="1"/>
    </xf>
    <xf numFmtId="4" fontId="11" fillId="2" borderId="0" xfId="1" applyNumberFormat="1" applyFont="1" applyFill="1" applyBorder="1" applyAlignment="1" applyProtection="1">
      <alignment horizontal="left" vertical="center" wrapText="1"/>
      <protection hidden="1"/>
    </xf>
    <xf numFmtId="4" fontId="19" fillId="2" borderId="0" xfId="0" applyNumberFormat="1" applyFont="1" applyFill="1" applyBorder="1" applyAlignment="1" applyProtection="1">
      <alignment horizontal="left" vertical="center" wrapText="1"/>
      <protection hidden="1"/>
    </xf>
    <xf numFmtId="182" fontId="19" fillId="2" borderId="0" xfId="0" applyNumberFormat="1" applyFont="1" applyFill="1" applyBorder="1" applyAlignment="1" applyProtection="1">
      <alignment horizontal="left" vertical="center" wrapText="1"/>
      <protection hidden="1"/>
    </xf>
    <xf numFmtId="165" fontId="19" fillId="2" borderId="0" xfId="0" applyNumberFormat="1" applyFont="1" applyFill="1" applyBorder="1" applyAlignment="1" applyProtection="1">
      <alignment horizontal="left" vertical="center" wrapText="1"/>
      <protection hidden="1"/>
    </xf>
    <xf numFmtId="3" fontId="12" fillId="3" borderId="7" xfId="0" applyNumberFormat="1" applyFont="1" applyFill="1" applyBorder="1" applyAlignment="1" applyProtection="1">
      <alignment horizontal="center" vertical="center" wrapText="1"/>
      <protection hidden="1"/>
    </xf>
    <xf numFmtId="165" fontId="19" fillId="2" borderId="7" xfId="0" applyNumberFormat="1" applyFont="1" applyFill="1" applyBorder="1" applyAlignment="1" applyProtection="1">
      <alignment horizontal="left" vertical="center" wrapText="1"/>
      <protection hidden="1"/>
    </xf>
    <xf numFmtId="182" fontId="19" fillId="2" borderId="7" xfId="0" applyNumberFormat="1" applyFont="1" applyFill="1" applyBorder="1" applyAlignment="1" applyProtection="1">
      <alignment horizontal="left" vertical="center" wrapText="1"/>
      <protection hidden="1"/>
    </xf>
    <xf numFmtId="4" fontId="11" fillId="2" borderId="7" xfId="1" applyNumberFormat="1" applyFont="1" applyFill="1" applyBorder="1" applyAlignment="1" applyProtection="1">
      <alignment horizontal="left" vertical="center" wrapText="1"/>
      <protection hidden="1"/>
    </xf>
    <xf numFmtId="4" fontId="19" fillId="2" borderId="7" xfId="0" applyNumberFormat="1" applyFont="1" applyFill="1" applyBorder="1" applyAlignment="1" applyProtection="1">
      <alignment horizontal="left" vertical="center" wrapText="1"/>
      <protection hidden="1"/>
    </xf>
    <xf numFmtId="0" fontId="18" fillId="3" borderId="4" xfId="0" applyFont="1" applyFill="1" applyBorder="1" applyAlignment="1">
      <alignment vertical="center" wrapText="1"/>
    </xf>
    <xf numFmtId="0" fontId="18" fillId="3" borderId="6" xfId="0" applyFont="1" applyFill="1" applyBorder="1" applyAlignment="1">
      <alignment vertical="center" wrapText="1"/>
    </xf>
    <xf numFmtId="0" fontId="8" fillId="3" borderId="5" xfId="0" applyFont="1" applyFill="1" applyBorder="1" applyAlignment="1">
      <alignment horizontal="center" vertical="center" wrapText="1"/>
    </xf>
    <xf numFmtId="0" fontId="8" fillId="3" borderId="5" xfId="0" applyFont="1" applyFill="1" applyBorder="1" applyAlignment="1">
      <alignment vertical="center" wrapText="1"/>
    </xf>
    <xf numFmtId="182" fontId="19" fillId="3" borderId="0" xfId="0" applyNumberFormat="1" applyFont="1" applyFill="1" applyBorder="1" applyAlignment="1" applyProtection="1">
      <alignment horizontal="left" vertical="center" wrapText="1"/>
      <protection hidden="1"/>
    </xf>
    <xf numFmtId="4" fontId="11" fillId="3" borderId="0" xfId="1" applyNumberFormat="1" applyFont="1" applyFill="1" applyBorder="1" applyAlignment="1" applyProtection="1">
      <alignment horizontal="left" vertical="center" wrapText="1"/>
      <protection hidden="1"/>
    </xf>
    <xf numFmtId="0" fontId="8" fillId="3" borderId="1" xfId="0" applyFont="1" applyFill="1" applyBorder="1" applyAlignment="1">
      <alignment vertical="center" wrapText="1"/>
    </xf>
    <xf numFmtId="0" fontId="8" fillId="3" borderId="2" xfId="0" applyFont="1" applyFill="1" applyBorder="1" applyAlignment="1">
      <alignment vertical="center" wrapText="1"/>
    </xf>
    <xf numFmtId="0" fontId="8" fillId="3" borderId="3" xfId="0" applyFont="1" applyFill="1" applyBorder="1" applyAlignment="1">
      <alignment vertical="center" wrapText="1"/>
    </xf>
    <xf numFmtId="2" fontId="12" fillId="3" borderId="0" xfId="0" applyNumberFormat="1" applyFont="1" applyFill="1" applyBorder="1" applyAlignment="1">
      <alignment vertical="center" wrapText="1"/>
    </xf>
    <xf numFmtId="0" fontId="12" fillId="3" borderId="5" xfId="0" applyFont="1" applyFill="1" applyBorder="1" applyAlignment="1">
      <alignment vertical="center" wrapText="1"/>
    </xf>
    <xf numFmtId="179" fontId="8" fillId="3" borderId="0" xfId="0" applyNumberFormat="1" applyFont="1" applyFill="1" applyBorder="1" applyAlignment="1">
      <alignment vertical="center" wrapText="1"/>
    </xf>
    <xf numFmtId="179" fontId="12" fillId="3" borderId="0" xfId="0" applyNumberFormat="1" applyFont="1" applyFill="1" applyBorder="1" applyAlignment="1" applyProtection="1">
      <alignment horizontal="left" vertical="center" wrapText="1"/>
      <protection hidden="1"/>
    </xf>
    <xf numFmtId="0" fontId="8" fillId="3" borderId="0" xfId="0" applyFont="1" applyFill="1" applyBorder="1" applyAlignment="1">
      <alignment horizontal="left" vertical="center" wrapText="1"/>
    </xf>
    <xf numFmtId="179" fontId="8" fillId="3" borderId="0" xfId="0" applyNumberFormat="1" applyFont="1" applyFill="1" applyBorder="1" applyAlignment="1">
      <alignment horizontal="left" vertical="center" wrapText="1"/>
    </xf>
    <xf numFmtId="183" fontId="12" fillId="3" borderId="0" xfId="0" applyNumberFormat="1" applyFont="1" applyFill="1" applyBorder="1" applyAlignment="1" applyProtection="1">
      <alignment horizontal="left" vertical="center" wrapText="1"/>
      <protection hidden="1"/>
    </xf>
    <xf numFmtId="2" fontId="12" fillId="3" borderId="0" xfId="0" applyNumberFormat="1" applyFont="1" applyFill="1" applyBorder="1" applyAlignment="1" applyProtection="1">
      <alignment horizontal="left" vertical="center" wrapText="1"/>
      <protection hidden="1"/>
    </xf>
    <xf numFmtId="184" fontId="12" fillId="3" borderId="0" xfId="0" applyNumberFormat="1" applyFont="1" applyFill="1" applyBorder="1" applyAlignment="1" applyProtection="1">
      <alignment horizontal="left" vertical="center" wrapText="1"/>
      <protection hidden="1"/>
    </xf>
    <xf numFmtId="183" fontId="8" fillId="3" borderId="0" xfId="0" applyNumberFormat="1" applyFont="1" applyFill="1" applyBorder="1" applyAlignment="1">
      <alignment horizontal="left" vertical="center" wrapText="1"/>
    </xf>
    <xf numFmtId="2" fontId="8" fillId="3" borderId="0" xfId="0" applyNumberFormat="1" applyFont="1" applyFill="1" applyBorder="1" applyAlignment="1">
      <alignment horizontal="left" vertical="center" wrapText="1"/>
    </xf>
    <xf numFmtId="184" fontId="8" fillId="3" borderId="0" xfId="0" applyNumberFormat="1" applyFont="1" applyFill="1" applyBorder="1" applyAlignment="1">
      <alignment horizontal="left" vertical="center" wrapText="1"/>
    </xf>
    <xf numFmtId="10" fontId="8" fillId="3" borderId="0" xfId="0" applyNumberFormat="1" applyFont="1" applyFill="1" applyBorder="1" applyAlignment="1">
      <alignment horizontal="left" vertical="center" wrapText="1"/>
    </xf>
    <xf numFmtId="0" fontId="26" fillId="3" borderId="1" xfId="0" applyFont="1" applyFill="1" applyBorder="1" applyAlignment="1">
      <alignment vertical="center" wrapText="1"/>
    </xf>
    <xf numFmtId="10" fontId="8" fillId="3" borderId="5" xfId="0" applyNumberFormat="1" applyFont="1" applyFill="1" applyBorder="1" applyAlignment="1">
      <alignment horizontal="left" vertical="center" wrapText="1"/>
    </xf>
    <xf numFmtId="179" fontId="12" fillId="3" borderId="7" xfId="0" applyNumberFormat="1" applyFont="1" applyFill="1" applyBorder="1" applyAlignment="1">
      <alignment horizontal="left" vertical="center" wrapText="1"/>
    </xf>
    <xf numFmtId="179" fontId="12" fillId="3" borderId="7" xfId="0" applyNumberFormat="1" applyFont="1" applyFill="1" applyBorder="1" applyAlignment="1" applyProtection="1">
      <alignment horizontal="left" vertical="center" wrapText="1"/>
      <protection hidden="1"/>
    </xf>
    <xf numFmtId="183" fontId="12" fillId="3" borderId="7" xfId="0" applyNumberFormat="1" applyFont="1" applyFill="1" applyBorder="1" applyAlignment="1" applyProtection="1">
      <alignment horizontal="left" vertical="center" wrapText="1"/>
      <protection hidden="1"/>
    </xf>
    <xf numFmtId="2" fontId="12" fillId="3" borderId="7" xfId="0" applyNumberFormat="1" applyFont="1" applyFill="1" applyBorder="1" applyAlignment="1" applyProtection="1">
      <alignment horizontal="left" vertical="center" wrapText="1"/>
      <protection hidden="1"/>
    </xf>
    <xf numFmtId="184" fontId="12" fillId="3" borderId="7" xfId="0" applyNumberFormat="1" applyFont="1" applyFill="1" applyBorder="1" applyAlignment="1" applyProtection="1">
      <alignment horizontal="left" vertical="center" wrapText="1"/>
      <protection hidden="1"/>
    </xf>
    <xf numFmtId="10" fontId="8" fillId="3" borderId="7" xfId="0" applyNumberFormat="1" applyFont="1" applyFill="1" applyBorder="1" applyAlignment="1">
      <alignment horizontal="left" vertical="center" wrapText="1"/>
    </xf>
    <xf numFmtId="10" fontId="8" fillId="3" borderId="8" xfId="0" applyNumberFormat="1" applyFont="1" applyFill="1" applyBorder="1" applyAlignment="1">
      <alignment horizontal="left" vertical="center" wrapText="1"/>
    </xf>
    <xf numFmtId="179" fontId="12" fillId="3" borderId="4" xfId="0" applyNumberFormat="1" applyFont="1" applyFill="1" applyBorder="1" applyAlignment="1">
      <alignment horizontal="left" vertical="center" wrapText="1"/>
    </xf>
    <xf numFmtId="0" fontId="8" fillId="3" borderId="6" xfId="0" applyFont="1" applyFill="1" applyBorder="1" applyAlignment="1">
      <alignment vertical="center" wrapText="1"/>
    </xf>
    <xf numFmtId="182" fontId="19" fillId="2" borderId="8" xfId="0" applyNumberFormat="1" applyFont="1" applyFill="1" applyBorder="1" applyAlignment="1">
      <alignment horizontal="left" vertical="center" wrapText="1"/>
    </xf>
    <xf numFmtId="0" fontId="16" fillId="3" borderId="4" xfId="0" applyFont="1" applyFill="1" applyBorder="1" applyAlignment="1">
      <alignment vertical="center" wrapText="1"/>
    </xf>
    <xf numFmtId="0" fontId="18" fillId="3" borderId="0" xfId="1" applyFont="1" applyFill="1" applyBorder="1" applyAlignment="1">
      <alignment vertical="center" wrapText="1"/>
    </xf>
    <xf numFmtId="0" fontId="18" fillId="3" borderId="5" xfId="1" applyFont="1" applyFill="1" applyBorder="1" applyAlignment="1">
      <alignment vertical="center" wrapText="1"/>
    </xf>
    <xf numFmtId="0" fontId="18" fillId="3" borderId="7" xfId="1" applyFont="1" applyFill="1" applyBorder="1" applyAlignment="1">
      <alignment vertical="center" wrapText="1"/>
    </xf>
    <xf numFmtId="0" fontId="18" fillId="3" borderId="8" xfId="1" applyFont="1" applyFill="1" applyBorder="1" applyAlignment="1">
      <alignment vertical="center" wrapText="1"/>
    </xf>
    <xf numFmtId="0" fontId="18" fillId="3" borderId="8" xfId="0" applyFont="1" applyFill="1" applyBorder="1" applyAlignment="1">
      <alignment vertical="center" wrapText="1"/>
    </xf>
    <xf numFmtId="0" fontId="7" fillId="3" borderId="5" xfId="1" applyFont="1" applyFill="1" applyBorder="1" applyAlignment="1">
      <alignment vertical="center" wrapText="1"/>
    </xf>
    <xf numFmtId="0" fontId="22" fillId="3" borderId="0" xfId="0" applyFont="1" applyFill="1" applyBorder="1" applyAlignment="1">
      <alignment horizontal="center" vertical="center" wrapText="1"/>
    </xf>
    <xf numFmtId="0" fontId="31" fillId="3" borderId="0" xfId="0" applyFont="1" applyFill="1" applyBorder="1" applyAlignment="1">
      <alignment horizontal="center" vertical="center" wrapText="1"/>
    </xf>
    <xf numFmtId="0" fontId="31" fillId="3" borderId="7" xfId="0" applyFont="1" applyFill="1" applyBorder="1" applyAlignment="1">
      <alignment horizontal="center" vertical="center" wrapText="1"/>
    </xf>
    <xf numFmtId="0" fontId="9" fillId="3" borderId="0" xfId="0" applyFont="1" applyFill="1" applyBorder="1" applyAlignment="1">
      <alignment horizontal="left" vertical="center" wrapText="1"/>
    </xf>
    <xf numFmtId="10" fontId="11" fillId="2" borderId="7" xfId="0" applyNumberFormat="1" applyFont="1" applyFill="1" applyBorder="1" applyAlignment="1" applyProtection="1">
      <alignment horizontal="left" vertical="center" wrapText="1"/>
      <protection hidden="1"/>
    </xf>
    <xf numFmtId="165" fontId="7" fillId="3" borderId="0" xfId="0" applyNumberFormat="1" applyFont="1" applyFill="1"/>
    <xf numFmtId="164" fontId="7" fillId="3" borderId="0" xfId="0" applyNumberFormat="1" applyFont="1" applyFill="1"/>
    <xf numFmtId="0" fontId="7" fillId="3" borderId="0" xfId="0" applyFont="1" applyFill="1"/>
    <xf numFmtId="1" fontId="7" fillId="3" borderId="0" xfId="0" applyNumberFormat="1" applyFont="1" applyFill="1"/>
    <xf numFmtId="2" fontId="7" fillId="3" borderId="0" xfId="0" applyNumberFormat="1" applyFont="1" applyFill="1"/>
    <xf numFmtId="0" fontId="27" fillId="3" borderId="0" xfId="0" applyFont="1" applyFill="1" applyBorder="1" applyAlignment="1" applyProtection="1">
      <alignment horizontal="left" vertical="top" wrapText="1"/>
      <protection hidden="1"/>
    </xf>
    <xf numFmtId="0" fontId="29" fillId="3" borderId="0" xfId="0" applyFont="1" applyFill="1" applyBorder="1" applyAlignment="1" applyProtection="1">
      <alignment horizontal="left" vertical="top" wrapText="1"/>
      <protection hidden="1"/>
    </xf>
    <xf numFmtId="0" fontId="32" fillId="3" borderId="0" xfId="1" quotePrefix="1" applyFont="1" applyFill="1" applyBorder="1" applyAlignment="1" applyProtection="1">
      <alignment horizontal="left" vertical="top" wrapText="1"/>
      <protection hidden="1"/>
    </xf>
    <xf numFmtId="2" fontId="29" fillId="3" borderId="0" xfId="0" applyNumberFormat="1" applyFont="1" applyFill="1" applyBorder="1" applyAlignment="1" applyProtection="1">
      <alignment horizontal="left" vertical="top" wrapText="1"/>
      <protection hidden="1"/>
    </xf>
    <xf numFmtId="0" fontId="7" fillId="3" borderId="0" xfId="0" applyFont="1" applyFill="1" applyBorder="1" applyAlignment="1" applyProtection="1">
      <alignment horizontal="left" vertical="center"/>
      <protection hidden="1"/>
    </xf>
    <xf numFmtId="166" fontId="7" fillId="3" borderId="0" xfId="0" applyNumberFormat="1" applyFont="1" applyFill="1" applyBorder="1" applyAlignment="1" applyProtection="1">
      <alignment horizontal="left" vertical="center"/>
      <protection hidden="1"/>
    </xf>
    <xf numFmtId="165" fontId="7" fillId="3" borderId="0" xfId="0" applyNumberFormat="1" applyFont="1" applyFill="1" applyBorder="1"/>
    <xf numFmtId="0" fontId="7" fillId="3" borderId="0" xfId="0" applyFont="1" applyFill="1" applyBorder="1" applyProtection="1">
      <protection hidden="1"/>
    </xf>
    <xf numFmtId="165" fontId="7" fillId="3" borderId="0" xfId="0" applyNumberFormat="1" applyFont="1" applyFill="1" applyBorder="1" applyProtection="1">
      <protection hidden="1"/>
    </xf>
    <xf numFmtId="166" fontId="7" fillId="3" borderId="0" xfId="0" applyNumberFormat="1" applyFont="1" applyFill="1" applyBorder="1" applyProtection="1">
      <protection hidden="1"/>
    </xf>
    <xf numFmtId="2" fontId="7" fillId="3" borderId="0" xfId="0" applyNumberFormat="1" applyFont="1" applyFill="1" applyBorder="1" applyProtection="1">
      <protection hidden="1"/>
    </xf>
    <xf numFmtId="0" fontId="24" fillId="3" borderId="0" xfId="0" applyFont="1" applyFill="1" applyBorder="1" applyProtection="1">
      <protection hidden="1"/>
    </xf>
    <xf numFmtId="165" fontId="7" fillId="3" borderId="0" xfId="0" applyNumberFormat="1" applyFont="1" applyFill="1" applyBorder="1" applyAlignment="1" applyProtection="1">
      <alignment horizontal="left" vertical="center"/>
      <protection hidden="1"/>
    </xf>
    <xf numFmtId="0" fontId="6" fillId="3" borderId="0" xfId="0" applyFont="1" applyFill="1" applyBorder="1" applyProtection="1">
      <protection hidden="1"/>
    </xf>
    <xf numFmtId="176" fontId="7" fillId="3" borderId="0" xfId="0" applyNumberFormat="1" applyFont="1" applyFill="1" applyBorder="1" applyAlignment="1" applyProtection="1">
      <alignment horizontal="left" vertical="center"/>
      <protection hidden="1"/>
    </xf>
    <xf numFmtId="2" fontId="7" fillId="3" borderId="0" xfId="0" applyNumberFormat="1" applyFont="1" applyFill="1" applyBorder="1" applyAlignment="1" applyProtection="1">
      <alignment horizontal="left" vertical="center"/>
      <protection hidden="1"/>
    </xf>
    <xf numFmtId="0" fontId="7" fillId="3" borderId="0" xfId="0" applyFont="1" applyFill="1" applyBorder="1"/>
    <xf numFmtId="165" fontId="33" fillId="3" borderId="0" xfId="0" applyNumberFormat="1" applyFont="1" applyFill="1" applyBorder="1" applyProtection="1">
      <protection hidden="1"/>
    </xf>
    <xf numFmtId="166" fontId="33" fillId="3" borderId="0" xfId="0" applyNumberFormat="1" applyFont="1" applyFill="1" applyBorder="1" applyProtection="1">
      <protection hidden="1"/>
    </xf>
    <xf numFmtId="165" fontId="7" fillId="3" borderId="0" xfId="0" applyNumberFormat="1" applyFont="1" applyFill="1" applyBorder="1" applyAlignment="1" applyProtection="1">
      <protection hidden="1"/>
    </xf>
    <xf numFmtId="165" fontId="24" fillId="3" borderId="0" xfId="0" applyNumberFormat="1" applyFont="1" applyFill="1" applyBorder="1" applyAlignment="1" applyProtection="1">
      <alignment vertical="center"/>
      <protection hidden="1"/>
    </xf>
    <xf numFmtId="166" fontId="7" fillId="3" borderId="0" xfId="0" applyNumberFormat="1" applyFont="1" applyFill="1" applyBorder="1" applyAlignment="1" applyProtection="1">
      <alignment vertical="center"/>
      <protection hidden="1"/>
    </xf>
    <xf numFmtId="166" fontId="33" fillId="3" borderId="0" xfId="0" applyNumberFormat="1" applyFont="1" applyFill="1" applyBorder="1" applyAlignment="1" applyProtection="1">
      <alignment vertical="center"/>
      <protection hidden="1"/>
    </xf>
    <xf numFmtId="165" fontId="6" fillId="3" borderId="0" xfId="0" applyNumberFormat="1" applyFont="1" applyFill="1" applyBorder="1" applyAlignment="1" applyProtection="1">
      <alignment vertical="center"/>
      <protection hidden="1"/>
    </xf>
    <xf numFmtId="1" fontId="7" fillId="3" borderId="0" xfId="0" applyNumberFormat="1" applyFont="1" applyFill="1" applyBorder="1" applyAlignment="1" applyProtection="1">
      <alignment vertical="center"/>
      <protection hidden="1"/>
    </xf>
    <xf numFmtId="166" fontId="6" fillId="3" borderId="0" xfId="0" applyNumberFormat="1" applyFont="1" applyFill="1" applyBorder="1" applyAlignment="1" applyProtection="1">
      <alignment vertical="center"/>
      <protection hidden="1"/>
    </xf>
    <xf numFmtId="165" fontId="6" fillId="3" borderId="0" xfId="0" applyNumberFormat="1" applyFont="1" applyFill="1" applyBorder="1" applyAlignment="1" applyProtection="1">
      <alignment horizontal="center" vertical="center"/>
      <protection hidden="1"/>
    </xf>
    <xf numFmtId="165" fontId="7" fillId="3" borderId="0" xfId="0" applyNumberFormat="1" applyFont="1" applyFill="1" applyBorder="1" applyAlignment="1" applyProtection="1">
      <alignment vertical="center"/>
      <protection hidden="1"/>
    </xf>
    <xf numFmtId="165" fontId="6" fillId="3" borderId="0" xfId="0" applyNumberFormat="1" applyFont="1" applyFill="1" applyBorder="1" applyAlignment="1" applyProtection="1">
      <alignment vertical="center" wrapText="1"/>
      <protection hidden="1"/>
    </xf>
    <xf numFmtId="2" fontId="6" fillId="3" borderId="0" xfId="0" applyNumberFormat="1" applyFont="1" applyFill="1" applyBorder="1" applyProtection="1">
      <protection hidden="1"/>
    </xf>
    <xf numFmtId="176" fontId="6" fillId="3" borderId="0" xfId="0" applyNumberFormat="1" applyFont="1" applyFill="1" applyBorder="1" applyAlignment="1" applyProtection="1">
      <alignment horizontal="left" vertical="center"/>
      <protection hidden="1"/>
    </xf>
    <xf numFmtId="2" fontId="6" fillId="3" borderId="0" xfId="0" applyNumberFormat="1" applyFont="1" applyFill="1" applyBorder="1" applyAlignment="1" applyProtection="1">
      <alignment horizontal="left" vertical="center"/>
      <protection hidden="1"/>
    </xf>
    <xf numFmtId="165" fontId="6" fillId="3" borderId="0" xfId="0" applyNumberFormat="1" applyFont="1" applyFill="1" applyBorder="1"/>
    <xf numFmtId="0" fontId="6" fillId="3" borderId="0" xfId="0" applyFont="1" applyFill="1" applyBorder="1" applyAlignment="1" applyProtection="1">
      <alignment vertical="center" wrapText="1"/>
      <protection hidden="1"/>
    </xf>
    <xf numFmtId="4" fontId="7" fillId="3" borderId="0" xfId="0" applyNumberFormat="1" applyFont="1" applyFill="1" applyBorder="1" applyAlignment="1" applyProtection="1">
      <alignment vertical="center"/>
      <protection hidden="1"/>
    </xf>
    <xf numFmtId="165" fontId="25" fillId="3" borderId="0" xfId="0" applyNumberFormat="1" applyFont="1" applyFill="1" applyBorder="1" applyAlignment="1" applyProtection="1">
      <protection hidden="1"/>
    </xf>
    <xf numFmtId="170" fontId="7" fillId="3" borderId="0" xfId="0" applyNumberFormat="1" applyFont="1" applyFill="1" applyBorder="1" applyAlignment="1" applyProtection="1">
      <alignment vertical="center"/>
      <protection hidden="1"/>
    </xf>
    <xf numFmtId="167" fontId="7" fillId="3" borderId="0" xfId="0" applyNumberFormat="1" applyFont="1" applyFill="1" applyBorder="1" applyAlignment="1" applyProtection="1">
      <alignment horizontal="right"/>
      <protection hidden="1"/>
    </xf>
    <xf numFmtId="0" fontId="6" fillId="3" borderId="0" xfId="0" applyFont="1" applyFill="1" applyBorder="1" applyAlignment="1" applyProtection="1">
      <protection hidden="1"/>
    </xf>
    <xf numFmtId="168" fontId="7" fillId="3" borderId="0" xfId="0" applyNumberFormat="1" applyFont="1" applyFill="1" applyBorder="1" applyProtection="1">
      <protection hidden="1"/>
    </xf>
    <xf numFmtId="3" fontId="7" fillId="3" borderId="0" xfId="0" applyNumberFormat="1" applyFont="1" applyFill="1" applyBorder="1" applyProtection="1">
      <protection hidden="1"/>
    </xf>
    <xf numFmtId="171" fontId="7" fillId="3" borderId="0" xfId="0" applyNumberFormat="1" applyFont="1" applyFill="1" applyBorder="1" applyAlignment="1" applyProtection="1">
      <alignment vertical="center"/>
      <protection hidden="1"/>
    </xf>
    <xf numFmtId="177" fontId="7" fillId="3" borderId="0" xfId="0" applyNumberFormat="1" applyFont="1" applyFill="1" applyBorder="1" applyProtection="1">
      <protection hidden="1"/>
    </xf>
    <xf numFmtId="165" fontId="7" fillId="3" borderId="0" xfId="0" applyNumberFormat="1" applyFont="1" applyFill="1" applyBorder="1" applyAlignment="1" applyProtection="1">
      <alignment horizontal="right"/>
      <protection hidden="1"/>
    </xf>
    <xf numFmtId="164" fontId="7" fillId="3" borderId="0" xfId="0" applyNumberFormat="1" applyFont="1" applyFill="1" applyBorder="1" applyAlignment="1">
      <alignment horizontal="right"/>
    </xf>
    <xf numFmtId="175" fontId="7" fillId="3" borderId="0" xfId="0" applyNumberFormat="1" applyFont="1" applyFill="1" applyBorder="1" applyAlignment="1" applyProtection="1">
      <alignment vertical="center"/>
      <protection hidden="1"/>
    </xf>
    <xf numFmtId="2" fontId="7" fillId="3" borderId="0" xfId="0" applyNumberFormat="1" applyFont="1" applyFill="1" applyBorder="1"/>
    <xf numFmtId="172" fontId="7" fillId="3" borderId="0" xfId="0" applyNumberFormat="1" applyFont="1" applyFill="1" applyBorder="1" applyAlignment="1" applyProtection="1">
      <alignment vertical="center"/>
      <protection hidden="1"/>
    </xf>
    <xf numFmtId="1" fontId="7" fillId="3" borderId="0" xfId="0" applyNumberFormat="1" applyFont="1" applyFill="1" applyBorder="1"/>
    <xf numFmtId="165" fontId="6" fillId="3" borderId="0" xfId="0" applyNumberFormat="1" applyFont="1" applyFill="1" applyBorder="1" applyAlignment="1" applyProtection="1">
      <protection hidden="1"/>
    </xf>
    <xf numFmtId="174" fontId="7" fillId="3" borderId="0" xfId="0" applyNumberFormat="1" applyFont="1" applyFill="1" applyBorder="1" applyProtection="1">
      <protection hidden="1"/>
    </xf>
    <xf numFmtId="0" fontId="28" fillId="3" borderId="0" xfId="0" applyFont="1" applyFill="1" applyBorder="1" applyAlignment="1" applyProtection="1">
      <alignment horizontal="center"/>
      <protection hidden="1"/>
    </xf>
    <xf numFmtId="170" fontId="6" fillId="3" borderId="0" xfId="0" applyNumberFormat="1" applyFont="1" applyFill="1" applyBorder="1" applyAlignment="1" applyProtection="1">
      <alignment vertical="center"/>
      <protection hidden="1"/>
    </xf>
    <xf numFmtId="0" fontId="6" fillId="3" borderId="0" xfId="0" applyFont="1" applyFill="1" applyBorder="1" applyAlignment="1" applyProtection="1">
      <alignment vertical="center"/>
      <protection hidden="1"/>
    </xf>
    <xf numFmtId="169" fontId="7" fillId="3" borderId="0" xfId="0" applyNumberFormat="1" applyFont="1" applyFill="1" applyBorder="1" applyAlignment="1" applyProtection="1">
      <alignment vertical="center"/>
      <protection hidden="1"/>
    </xf>
    <xf numFmtId="10" fontId="2" fillId="3" borderId="0" xfId="0" applyNumberFormat="1" applyFont="1" applyFill="1" applyBorder="1" applyAlignment="1" applyProtection="1">
      <alignment horizontal="center"/>
      <protection hidden="1"/>
    </xf>
    <xf numFmtId="173" fontId="7" fillId="3" borderId="0" xfId="0" applyNumberFormat="1" applyFont="1" applyFill="1" applyBorder="1" applyAlignment="1" applyProtection="1">
      <alignment vertical="center"/>
      <protection hidden="1"/>
    </xf>
    <xf numFmtId="0" fontId="7" fillId="3" borderId="0" xfId="0" applyFont="1" applyFill="1" applyBorder="1" applyAlignment="1" applyProtection="1">
      <alignment vertical="center"/>
      <protection hidden="1"/>
    </xf>
    <xf numFmtId="2" fontId="7" fillId="3" borderId="0" xfId="0" applyNumberFormat="1" applyFont="1" applyFill="1" applyBorder="1" applyAlignment="1" applyProtection="1">
      <alignment wrapText="1"/>
      <protection hidden="1"/>
    </xf>
    <xf numFmtId="2" fontId="7" fillId="3" borderId="0" xfId="0" applyNumberFormat="1" applyFont="1" applyFill="1" applyBorder="1" applyAlignment="1" applyProtection="1">
      <alignment horizontal="left" vertical="center" wrapText="1"/>
      <protection hidden="1"/>
    </xf>
    <xf numFmtId="0" fontId="7" fillId="3" borderId="0" xfId="0" applyFont="1" applyFill="1" applyBorder="1" applyAlignment="1">
      <alignment wrapText="1"/>
    </xf>
    <xf numFmtId="0" fontId="7" fillId="3" borderId="0" xfId="0" applyFont="1" applyFill="1" applyAlignment="1">
      <alignment wrapText="1"/>
    </xf>
    <xf numFmtId="0" fontId="7" fillId="3" borderId="0" xfId="0" applyFont="1" applyFill="1" applyBorder="1" applyAlignment="1" applyProtection="1">
      <alignment vertical="center" wrapText="1"/>
      <protection hidden="1"/>
    </xf>
    <xf numFmtId="0" fontId="28" fillId="3" borderId="0" xfId="0" applyFont="1" applyFill="1" applyBorder="1" applyAlignment="1" applyProtection="1">
      <protection hidden="1"/>
    </xf>
    <xf numFmtId="164" fontId="7" fillId="3" borderId="0" xfId="0" applyNumberFormat="1" applyFont="1" applyFill="1" applyAlignment="1">
      <alignment wrapText="1"/>
    </xf>
    <xf numFmtId="10" fontId="2" fillId="3" borderId="0" xfId="0" applyNumberFormat="1" applyFont="1" applyFill="1" applyBorder="1" applyAlignment="1" applyProtection="1">
      <protection hidden="1"/>
    </xf>
    <xf numFmtId="0" fontId="7" fillId="3" borderId="0" xfId="0" applyFont="1" applyFill="1" applyBorder="1" applyAlignment="1" applyProtection="1">
      <alignment wrapText="1"/>
      <protection hidden="1"/>
    </xf>
    <xf numFmtId="176" fontId="7" fillId="3" borderId="0" xfId="0" applyNumberFormat="1" applyFont="1" applyFill="1" applyBorder="1" applyAlignment="1" applyProtection="1">
      <alignment horizontal="left" vertical="center" wrapText="1"/>
      <protection hidden="1"/>
    </xf>
    <xf numFmtId="2" fontId="6" fillId="3" borderId="0" xfId="0" applyNumberFormat="1" applyFont="1" applyFill="1" applyBorder="1" applyAlignment="1" applyProtection="1">
      <alignment horizontal="left" vertical="center" wrapText="1"/>
      <protection hidden="1"/>
    </xf>
    <xf numFmtId="165" fontId="6" fillId="3" borderId="0" xfId="0" applyNumberFormat="1" applyFont="1" applyFill="1" applyBorder="1" applyAlignment="1">
      <alignment wrapText="1"/>
    </xf>
    <xf numFmtId="165" fontId="6" fillId="3" borderId="0" xfId="0" applyNumberFormat="1" applyFont="1" applyFill="1" applyAlignment="1">
      <alignment wrapText="1"/>
    </xf>
    <xf numFmtId="164" fontId="6" fillId="3" borderId="0" xfId="0" applyNumberFormat="1" applyFont="1" applyFill="1" applyAlignment="1">
      <alignment wrapText="1"/>
    </xf>
    <xf numFmtId="0" fontId="6" fillId="3" borderId="0" xfId="0" applyFont="1" applyFill="1" applyAlignment="1">
      <alignment wrapText="1"/>
    </xf>
    <xf numFmtId="1" fontId="6" fillId="3" borderId="0" xfId="0" applyNumberFormat="1" applyFont="1" applyFill="1" applyAlignment="1">
      <alignment wrapText="1"/>
    </xf>
    <xf numFmtId="2" fontId="6" fillId="3" borderId="0" xfId="0" applyNumberFormat="1" applyFont="1" applyFill="1" applyAlignment="1">
      <alignment wrapText="1"/>
    </xf>
    <xf numFmtId="14" fontId="7" fillId="3" borderId="0" xfId="0" applyNumberFormat="1" applyFont="1" applyFill="1" applyBorder="1" applyProtection="1">
      <protection hidden="1"/>
    </xf>
    <xf numFmtId="0" fontId="7" fillId="3" borderId="0" xfId="0" applyFont="1" applyFill="1" applyBorder="1" applyAlignment="1">
      <alignment vertical="center"/>
    </xf>
    <xf numFmtId="14" fontId="7" fillId="3" borderId="0" xfId="0" applyNumberFormat="1" applyFont="1" applyFill="1" applyBorder="1"/>
    <xf numFmtId="166" fontId="7" fillId="3" borderId="0" xfId="0" applyNumberFormat="1" applyFont="1" applyFill="1" applyBorder="1"/>
    <xf numFmtId="176" fontId="7" fillId="3" borderId="0" xfId="0" applyNumberFormat="1" applyFont="1" applyFill="1" applyBorder="1" applyAlignment="1">
      <alignment horizontal="left" vertical="center"/>
    </xf>
    <xf numFmtId="2" fontId="7" fillId="3" borderId="0" xfId="0" applyNumberFormat="1" applyFont="1" applyFill="1" applyBorder="1" applyAlignment="1">
      <alignment horizontal="left" vertical="center"/>
    </xf>
    <xf numFmtId="14" fontId="7" fillId="3" borderId="0" xfId="0" applyNumberFormat="1" applyFont="1" applyFill="1"/>
    <xf numFmtId="166" fontId="7" fillId="3" borderId="0" xfId="0" applyNumberFormat="1" applyFont="1" applyFill="1"/>
    <xf numFmtId="176" fontId="7" fillId="3" borderId="0" xfId="0" applyNumberFormat="1" applyFont="1" applyFill="1" applyAlignment="1">
      <alignment horizontal="left" vertical="center"/>
    </xf>
    <xf numFmtId="2" fontId="7" fillId="3" borderId="0" xfId="0" applyNumberFormat="1" applyFont="1" applyFill="1" applyAlignment="1">
      <alignment horizontal="left" vertical="center"/>
    </xf>
    <xf numFmtId="165" fontId="28" fillId="3" borderId="0" xfId="0" applyNumberFormat="1" applyFont="1" applyFill="1" applyAlignment="1">
      <alignment horizontal="left"/>
    </xf>
    <xf numFmtId="0" fontId="7" fillId="3" borderId="0" xfId="0" applyFont="1" applyFill="1" applyBorder="1" applyAlignment="1" applyProtection="1">
      <alignment horizontal="left"/>
      <protection hidden="1"/>
    </xf>
    <xf numFmtId="0" fontId="27" fillId="3" borderId="0" xfId="0" applyFont="1" applyFill="1" applyBorder="1" applyAlignment="1" applyProtection="1">
      <alignment horizontal="center" vertical="top" wrapText="1"/>
      <protection hidden="1"/>
    </xf>
    <xf numFmtId="0" fontId="27" fillId="3" borderId="0" xfId="0" applyFont="1" applyFill="1" applyBorder="1" applyAlignment="1" applyProtection="1">
      <alignment horizontal="right" vertical="top" wrapText="1"/>
      <protection hidden="1"/>
    </xf>
    <xf numFmtId="0" fontId="29" fillId="3" borderId="0" xfId="0" quotePrefix="1" applyFont="1" applyFill="1" applyBorder="1" applyAlignment="1" applyProtection="1">
      <alignment horizontal="left" vertical="top" wrapText="1"/>
      <protection hidden="1"/>
    </xf>
    <xf numFmtId="0" fontId="32" fillId="3" borderId="0" xfId="1" quotePrefix="1" applyFont="1" applyFill="1" applyBorder="1" applyAlignment="1" applyProtection="1">
      <alignment horizontal="left" vertical="top" wrapText="1"/>
      <protection hidden="1"/>
    </xf>
    <xf numFmtId="0" fontId="3" fillId="3" borderId="0" xfId="0" applyFont="1" applyFill="1" applyBorder="1" applyAlignment="1" applyProtection="1">
      <alignment horizontal="center"/>
      <protection hidden="1"/>
    </xf>
    <xf numFmtId="0" fontId="28" fillId="3" borderId="0" xfId="0" applyFont="1" applyFill="1" applyBorder="1" applyAlignment="1" applyProtection="1">
      <alignment horizontal="center" vertical="center" wrapText="1"/>
      <protection hidden="1"/>
    </xf>
    <xf numFmtId="0" fontId="34" fillId="3" borderId="0" xfId="1" applyFont="1" applyFill="1" applyBorder="1" applyAlignment="1" applyProtection="1">
      <alignment horizontal="center" vertical="center" wrapText="1"/>
      <protection hidden="1"/>
    </xf>
    <xf numFmtId="0" fontId="30" fillId="3" borderId="1" xfId="0" applyFont="1" applyFill="1" applyBorder="1" applyAlignment="1">
      <alignment horizontal="center" vertical="center" wrapText="1"/>
    </xf>
    <xf numFmtId="0" fontId="30" fillId="3" borderId="2" xfId="0" applyFont="1" applyFill="1" applyBorder="1" applyAlignment="1">
      <alignment horizontal="center" vertical="center" wrapText="1"/>
    </xf>
    <xf numFmtId="0" fontId="30" fillId="3" borderId="3" xfId="0" applyFont="1" applyFill="1" applyBorder="1" applyAlignment="1">
      <alignment horizontal="center" vertical="center" wrapText="1"/>
    </xf>
    <xf numFmtId="0" fontId="30" fillId="3" borderId="4" xfId="0" applyFont="1" applyFill="1" applyBorder="1" applyAlignment="1">
      <alignment horizontal="center" vertical="center" wrapText="1"/>
    </xf>
    <xf numFmtId="0" fontId="30" fillId="3" borderId="0" xfId="0" applyFont="1" applyFill="1" applyBorder="1" applyAlignment="1">
      <alignment horizontal="center" vertical="center" wrapText="1"/>
    </xf>
    <xf numFmtId="0" fontId="30" fillId="3" borderId="5" xfId="0" applyFont="1" applyFill="1" applyBorder="1" applyAlignment="1">
      <alignment horizontal="center" vertical="center" wrapText="1"/>
    </xf>
    <xf numFmtId="0" fontId="30" fillId="3" borderId="6" xfId="0" applyFont="1" applyFill="1" applyBorder="1" applyAlignment="1">
      <alignment horizontal="center" vertical="center" wrapText="1"/>
    </xf>
    <xf numFmtId="0" fontId="30" fillId="3" borderId="7" xfId="0" applyFont="1" applyFill="1" applyBorder="1" applyAlignment="1">
      <alignment horizontal="center" vertical="center" wrapText="1"/>
    </xf>
    <xf numFmtId="0" fontId="30" fillId="3" borderId="8" xfId="0" applyFont="1" applyFill="1" applyBorder="1" applyAlignment="1">
      <alignment horizontal="center" vertical="center" wrapText="1"/>
    </xf>
    <xf numFmtId="0" fontId="19" fillId="3" borderId="0" xfId="0" applyFont="1" applyFill="1" applyBorder="1" applyAlignment="1">
      <alignment horizontal="right" vertical="center" wrapText="1"/>
    </xf>
    <xf numFmtId="0" fontId="8" fillId="3" borderId="0" xfId="0" applyFont="1" applyFill="1" applyBorder="1" applyAlignment="1">
      <alignment horizontal="center" vertical="center" wrapText="1"/>
    </xf>
    <xf numFmtId="0" fontId="8" fillId="3" borderId="5" xfId="0" applyFont="1" applyFill="1" applyBorder="1" applyAlignment="1">
      <alignment horizontal="center" vertical="center" wrapText="1"/>
    </xf>
    <xf numFmtId="179" fontId="3" fillId="3" borderId="0" xfId="0" applyNumberFormat="1" applyFont="1" applyFill="1" applyBorder="1" applyAlignment="1">
      <alignment horizontal="center" vertical="center" wrapText="1"/>
    </xf>
    <xf numFmtId="179" fontId="3" fillId="3" borderId="5" xfId="0" applyNumberFormat="1" applyFont="1" applyFill="1" applyBorder="1" applyAlignment="1">
      <alignment horizontal="center" vertical="center" wrapText="1"/>
    </xf>
    <xf numFmtId="179" fontId="3" fillId="3" borderId="1" xfId="0" applyNumberFormat="1" applyFont="1" applyFill="1" applyBorder="1" applyAlignment="1">
      <alignment horizontal="center" vertical="center" wrapText="1"/>
    </xf>
    <xf numFmtId="179" fontId="3" fillId="3" borderId="2" xfId="0" applyNumberFormat="1" applyFont="1" applyFill="1" applyBorder="1" applyAlignment="1">
      <alignment horizontal="center" vertical="center" wrapText="1"/>
    </xf>
    <xf numFmtId="179" fontId="3" fillId="3" borderId="3" xfId="0" applyNumberFormat="1" applyFont="1" applyFill="1" applyBorder="1" applyAlignment="1">
      <alignment horizontal="center" vertical="center" wrapText="1"/>
    </xf>
    <xf numFmtId="10" fontId="3" fillId="3" borderId="0" xfId="0" applyNumberFormat="1" applyFont="1" applyFill="1" applyBorder="1" applyAlignment="1">
      <alignment horizontal="center" vertical="center" wrapText="1"/>
    </xf>
    <xf numFmtId="10" fontId="3" fillId="3" borderId="5" xfId="0" applyNumberFormat="1" applyFont="1" applyFill="1" applyBorder="1" applyAlignment="1">
      <alignment horizontal="center" vertical="center" wrapText="1"/>
    </xf>
    <xf numFmtId="10" fontId="3" fillId="3" borderId="7" xfId="0" applyNumberFormat="1" applyFont="1" applyFill="1" applyBorder="1" applyAlignment="1">
      <alignment horizontal="center" vertical="center" wrapText="1"/>
    </xf>
    <xf numFmtId="10" fontId="3" fillId="3" borderId="8" xfId="0" applyNumberFormat="1" applyFont="1" applyFill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 wrapText="1"/>
    </xf>
    <xf numFmtId="0" fontId="3" fillId="3" borderId="2" xfId="0" applyFont="1" applyFill="1" applyBorder="1" applyAlignment="1">
      <alignment horizontal="center" vertical="center" wrapText="1"/>
    </xf>
    <xf numFmtId="0" fontId="3" fillId="3" borderId="3" xfId="0" applyFont="1" applyFill="1" applyBorder="1" applyAlignment="1">
      <alignment horizontal="center" vertical="center" wrapText="1"/>
    </xf>
    <xf numFmtId="0" fontId="8" fillId="3" borderId="4" xfId="0" applyFont="1" applyFill="1" applyBorder="1" applyAlignment="1">
      <alignment horizontal="center" vertical="center" wrapText="1"/>
    </xf>
    <xf numFmtId="10" fontId="3" fillId="3" borderId="4" xfId="0" applyNumberFormat="1" applyFont="1" applyFill="1" applyBorder="1" applyAlignment="1">
      <alignment horizontal="center" vertical="center" wrapText="1"/>
    </xf>
    <xf numFmtId="10" fontId="3" fillId="3" borderId="6" xfId="0" applyNumberFormat="1" applyFont="1" applyFill="1" applyBorder="1" applyAlignment="1">
      <alignment horizontal="center" vertical="center" wrapText="1"/>
    </xf>
    <xf numFmtId="180" fontId="3" fillId="3" borderId="4" xfId="0" applyNumberFormat="1" applyFont="1" applyFill="1" applyBorder="1" applyAlignment="1">
      <alignment horizontal="center" vertical="center" wrapText="1"/>
    </xf>
    <xf numFmtId="180" fontId="3" fillId="3" borderId="0" xfId="0" applyNumberFormat="1" applyFont="1" applyFill="1" applyBorder="1" applyAlignment="1">
      <alignment horizontal="center" vertical="center" wrapText="1"/>
    </xf>
    <xf numFmtId="2" fontId="3" fillId="3" borderId="4" xfId="0" applyNumberFormat="1" applyFont="1" applyFill="1" applyBorder="1" applyAlignment="1">
      <alignment horizontal="center" vertical="center" wrapText="1"/>
    </xf>
    <xf numFmtId="2" fontId="3" fillId="3" borderId="0" xfId="0" applyNumberFormat="1" applyFont="1" applyFill="1" applyBorder="1" applyAlignment="1">
      <alignment horizontal="center" vertical="center" wrapText="1"/>
    </xf>
    <xf numFmtId="179" fontId="3" fillId="3" borderId="4" xfId="0" applyNumberFormat="1" applyFont="1" applyFill="1" applyBorder="1" applyAlignment="1">
      <alignment horizontal="center" vertical="center" wrapText="1"/>
    </xf>
    <xf numFmtId="177" fontId="3" fillId="3" borderId="0" xfId="0" applyNumberFormat="1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4"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rgb="FFFF0000"/>
        </patternFill>
      </fill>
    </dxf>
  </dxfs>
  <tableStyles count="0" defaultTableStyle="TableStyleMedium2" defaultPivotStyle="PivotStyleLight16"/>
  <colors>
    <mruColors>
      <color rgb="FFFF4747"/>
      <color rgb="FFEDA3FF"/>
      <color rgb="FF00F0EA"/>
      <color rgb="FFB381D9"/>
      <color rgb="FFF6FAC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theanimal.farm/referrals/0xC36217D24FC90C61bb0CD15f538C11792DB29a79" TargetMode="External"/><Relationship Id="rId2" Type="http://schemas.openxmlformats.org/officeDocument/2006/relationships/hyperlink" Target="https://t.me/Delyptos" TargetMode="External"/><Relationship Id="rId1" Type="http://schemas.openxmlformats.org/officeDocument/2006/relationships/hyperlink" Target="https://twitter.com/delid4ve" TargetMode="External"/><Relationship Id="rId5" Type="http://schemas.openxmlformats.org/officeDocument/2006/relationships/image" Target="../media/image1.jpeg"/><Relationship Id="rId4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bscscan.com/address/0x2e28b9b74d6d99d4697e913b82b41ef1cac51c6c" TargetMode="External"/><Relationship Id="rId18" Type="http://schemas.openxmlformats.org/officeDocument/2006/relationships/hyperlink" Target="https://bscscan.com/token/0xD171B26E4484402de70e3Ea256bE5A2630d7e88D" TargetMode="External"/><Relationship Id="rId26" Type="http://schemas.openxmlformats.org/officeDocument/2006/relationships/hyperlink" Target="https://bscscan.com/token/0xf45cd219aef8618a92baa7ad848364a158a24f33" TargetMode="External"/><Relationship Id="rId39" Type="http://schemas.openxmlformats.org/officeDocument/2006/relationships/hyperlink" Target="https://bscscan.com/address/0x824eb9faDFb377394430d2744fa7C42916DE3eCe" TargetMode="External"/><Relationship Id="rId21" Type="http://schemas.openxmlformats.org/officeDocument/2006/relationships/hyperlink" Target="https://bscscan.com/address/0x61EB789d75A95CAa3fF50ed7E47b96c132fEc082" TargetMode="External"/><Relationship Id="rId34" Type="http://schemas.openxmlformats.org/officeDocument/2006/relationships/hyperlink" Target="https://bscscan.com/token/0x0eD7e52944161450477ee417DE9Cd3a859b14fD0" TargetMode="External"/><Relationship Id="rId42" Type="http://schemas.openxmlformats.org/officeDocument/2006/relationships/hyperlink" Target="https://poocoin.app/tokens/0xdbdc73b95cc0d5e7e99dc95523045fc8d075fb9e" TargetMode="External"/><Relationship Id="rId47" Type="http://schemas.openxmlformats.org/officeDocument/2006/relationships/hyperlink" Target="https://poocoin.app/tokens/0x0e09fabb73bd3ade0a17ecc321fd13a19e81ce82" TargetMode="External"/><Relationship Id="rId50" Type="http://schemas.openxmlformats.org/officeDocument/2006/relationships/hyperlink" Target="https://poocoin.app/tokens/0xf8a0bf9cf54bb92f17374d9e9a321e6a111a51bd" TargetMode="External"/><Relationship Id="rId7" Type="http://schemas.openxmlformats.org/officeDocument/2006/relationships/hyperlink" Target="https://bscscan.com/address/0x58F876857a02D6762E0101bb5C46A8c1ED44Dc16" TargetMode="External"/><Relationship Id="rId2" Type="http://schemas.openxmlformats.org/officeDocument/2006/relationships/hyperlink" Target="https://bscscan.com/token/0x70f01321CB37A37D4b095bBda7E4BF46E1C9F1F9" TargetMode="External"/><Relationship Id="rId16" Type="http://schemas.openxmlformats.org/officeDocument/2006/relationships/hyperlink" Target="https://bscscan.com/token/0x66fdb2eccfb58cf098eaa419e5efde841368e489" TargetMode="External"/><Relationship Id="rId29" Type="http://schemas.openxmlformats.org/officeDocument/2006/relationships/hyperlink" Target="https://bscscan.com/address/0x804678fa97d91B974ec2af3c843270886528a9E6" TargetMode="External"/><Relationship Id="rId11" Type="http://schemas.openxmlformats.org/officeDocument/2006/relationships/hyperlink" Target="https://bscscan.com/address/0x2354ef4df11afacb85a5c7f98b624072eccddbb1" TargetMode="External"/><Relationship Id="rId24" Type="http://schemas.openxmlformats.org/officeDocument/2006/relationships/hyperlink" Target="https://bscscan.com/token/0xEa26B78255Df2bBC31C1eBf60010D78670185bD0" TargetMode="External"/><Relationship Id="rId32" Type="http://schemas.openxmlformats.org/officeDocument/2006/relationships/hyperlink" Target="https://bscscan.com/token/0xA39Af17CE4a8eb807E076805Da1e2B8EA7D0755b" TargetMode="External"/><Relationship Id="rId37" Type="http://schemas.openxmlformats.org/officeDocument/2006/relationships/hyperlink" Target="https://bscscan.com/address/0xDd5bAd8f8b360d76d12FdA230F8BAF42fe0022CF" TargetMode="External"/><Relationship Id="rId40" Type="http://schemas.openxmlformats.org/officeDocument/2006/relationships/hyperlink" Target="https://bscscan.com/token/0x824eb9faDFb377394430d2744fa7C42916DE3eCe" TargetMode="External"/><Relationship Id="rId45" Type="http://schemas.openxmlformats.org/officeDocument/2006/relationships/hyperlink" Target="https://poocoin.app/tokens/0x2170ed0880ac9a755fd29b2688956bd959f933f8" TargetMode="External"/><Relationship Id="rId5" Type="http://schemas.openxmlformats.org/officeDocument/2006/relationships/hyperlink" Target="https://bscscan.com/address/0xa0feB3c81A36E885B6608DF7f0ff69dB97491b58" TargetMode="External"/><Relationship Id="rId15" Type="http://schemas.openxmlformats.org/officeDocument/2006/relationships/hyperlink" Target="https://bscscan.com/address/0x66fdb2eccfb58cf098eaa419e5efde841368e489" TargetMode="External"/><Relationship Id="rId23" Type="http://schemas.openxmlformats.org/officeDocument/2006/relationships/hyperlink" Target="https://bscscan.com/address/0xEa26B78255Df2bBC31C1eBf60010D78670185bD0" TargetMode="External"/><Relationship Id="rId28" Type="http://schemas.openxmlformats.org/officeDocument/2006/relationships/hyperlink" Target="https://bscscan.com/token/0x16b9a82891338f9bA80E2D6970FddA79D1eb0daE" TargetMode="External"/><Relationship Id="rId36" Type="http://schemas.openxmlformats.org/officeDocument/2006/relationships/hyperlink" Target="https://bscscan.com/token/0xf3bc6fc080ffcc30d93df48bfa2aa14b869554bb" TargetMode="External"/><Relationship Id="rId49" Type="http://schemas.openxmlformats.org/officeDocument/2006/relationships/hyperlink" Target="https://poocoin.app/tokens/0x7083609fce4d1d8dc0c979aab8c869ea2c873402" TargetMode="External"/><Relationship Id="rId10" Type="http://schemas.openxmlformats.org/officeDocument/2006/relationships/hyperlink" Target="https://bscscan.com/token/0x7efaef62fddcca950418312c6c91aef321375a00" TargetMode="External"/><Relationship Id="rId19" Type="http://schemas.openxmlformats.org/officeDocument/2006/relationships/hyperlink" Target="https://bscscan.com/address/0x74E4716E431f45807DCF19f284c7aA99F18a4fbc" TargetMode="External"/><Relationship Id="rId31" Type="http://schemas.openxmlformats.org/officeDocument/2006/relationships/hyperlink" Target="https://bscscan.com/address/0xA39Af17CE4a8eb807E076805Da1e2B8EA7D0755b" TargetMode="External"/><Relationship Id="rId44" Type="http://schemas.openxmlformats.org/officeDocument/2006/relationships/hyperlink" Target="https://poocoin.app/tokens/0xbb4cdb9cbd36b01bd1cbaebf2de08d9173bc095c" TargetMode="External"/><Relationship Id="rId52" Type="http://schemas.openxmlformats.org/officeDocument/2006/relationships/image" Target="../media/image2.png"/><Relationship Id="rId4" Type="http://schemas.openxmlformats.org/officeDocument/2006/relationships/hyperlink" Target="https://bscscan.com/token/0x761C695d5EF6e8eFBCF5FaE00035a589eD164774" TargetMode="External"/><Relationship Id="rId9" Type="http://schemas.openxmlformats.org/officeDocument/2006/relationships/hyperlink" Target="https://bscscan.com/address/0x7efaef62fddcca950418312c6c91aef321375a00" TargetMode="External"/><Relationship Id="rId14" Type="http://schemas.openxmlformats.org/officeDocument/2006/relationships/hyperlink" Target="https://bscscan.com/token/0x2e28b9b74d6d99d4697e913b82b41ef1cac51c6c" TargetMode="External"/><Relationship Id="rId22" Type="http://schemas.openxmlformats.org/officeDocument/2006/relationships/hyperlink" Target="https://bscscan.com/token/0x61EB789d75A95CAa3fF50ed7E47b96c132fEc082" TargetMode="External"/><Relationship Id="rId27" Type="http://schemas.openxmlformats.org/officeDocument/2006/relationships/hyperlink" Target="https://bscscan.com/address/0x16b9a82891338f9bA80E2D6970FddA79D1eb0daE" TargetMode="External"/><Relationship Id="rId30" Type="http://schemas.openxmlformats.org/officeDocument/2006/relationships/hyperlink" Target="https://bscscan.com/token/0x804678fa97d91B974ec2af3c843270886528a9E6" TargetMode="External"/><Relationship Id="rId35" Type="http://schemas.openxmlformats.org/officeDocument/2006/relationships/hyperlink" Target="https://bscscan.com/address/0xf3bc6fc080ffcc30d93df48bfa2aa14b869554bb" TargetMode="External"/><Relationship Id="rId43" Type="http://schemas.openxmlformats.org/officeDocument/2006/relationships/hyperlink" Target="https://poocoin.app/tokens/0x3a4c15f96b3b058ab3fb5faf1440cc19e7ae07ce" TargetMode="External"/><Relationship Id="rId48" Type="http://schemas.openxmlformats.org/officeDocument/2006/relationships/hyperlink" Target="https://poocoin.app/tokens/0xe0e514c71282b6f4e823703a39374cf58dc3ea4f" TargetMode="External"/><Relationship Id="rId8" Type="http://schemas.openxmlformats.org/officeDocument/2006/relationships/hyperlink" Target="https://bscscan.com/token/0x58F876857a02D6762E0101bb5C46A8c1ED44Dc16" TargetMode="External"/><Relationship Id="rId51" Type="http://schemas.openxmlformats.org/officeDocument/2006/relationships/printerSettings" Target="../printerSettings/printerSettings2.bin"/><Relationship Id="rId3" Type="http://schemas.openxmlformats.org/officeDocument/2006/relationships/hyperlink" Target="https://bscscan.com/address/0x761C695d5EF6e8eFBCF5FaE00035a589eD164774" TargetMode="External"/><Relationship Id="rId12" Type="http://schemas.openxmlformats.org/officeDocument/2006/relationships/hyperlink" Target="https://bscscan.com/token/0x2354ef4df11afacb85a5c7f98b624072eccddbb1" TargetMode="External"/><Relationship Id="rId17" Type="http://schemas.openxmlformats.org/officeDocument/2006/relationships/hyperlink" Target="https://bscscan.com/address/0xD171B26E4484402de70e3Ea256bE5A2630d7e88D" TargetMode="External"/><Relationship Id="rId25" Type="http://schemas.openxmlformats.org/officeDocument/2006/relationships/hyperlink" Target="https://bscscan.com/address/0xf45cd219aef8618a92baa7ad848364a158a24f33" TargetMode="External"/><Relationship Id="rId33" Type="http://schemas.openxmlformats.org/officeDocument/2006/relationships/hyperlink" Target="https://bscscan.com/address/0x0eD7e52944161450477ee417DE9Cd3a859b14fD0" TargetMode="External"/><Relationship Id="rId38" Type="http://schemas.openxmlformats.org/officeDocument/2006/relationships/hyperlink" Target="https://bscscan.com/token/0xDd5bAd8f8b360d76d12FdA230F8BAF42fe0022CF" TargetMode="External"/><Relationship Id="rId46" Type="http://schemas.openxmlformats.org/officeDocument/2006/relationships/hyperlink" Target="https://poocoin.app/tokens/0x7130d2a12b9bcbfae4f2634d864a1ee1ce3ead9c" TargetMode="External"/><Relationship Id="rId20" Type="http://schemas.openxmlformats.org/officeDocument/2006/relationships/hyperlink" Target="https://bscscan.com/token/0x74E4716E431f45807DCF19f284c7aA99F18a4fbc" TargetMode="External"/><Relationship Id="rId41" Type="http://schemas.openxmlformats.org/officeDocument/2006/relationships/hyperlink" Target="https://poocoin.app/tokens/0x20f663cea80face82acdfa3aae6862d246ce0333" TargetMode="External"/><Relationship Id="rId1" Type="http://schemas.openxmlformats.org/officeDocument/2006/relationships/hyperlink" Target="https://bscscan.com/address/0x70f01321CB37A37D4b095bBda7E4BF46E1C9F1F9" TargetMode="External"/><Relationship Id="rId6" Type="http://schemas.openxmlformats.org/officeDocument/2006/relationships/hyperlink" Target="https://bscscan.com/token/0xa0feB3c81A36E885B6608DF7f0ff69dB97491b58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B1B78A-AEB2-4836-A838-592EEA21D68F}">
  <sheetPr>
    <pageSetUpPr autoPageBreaks="0"/>
  </sheetPr>
  <dimension ref="A1:AF1501"/>
  <sheetViews>
    <sheetView showGridLines="0" showRowColHeaders="0" zoomScaleNormal="100" workbookViewId="0">
      <selection activeCell="H15" sqref="H15"/>
    </sheetView>
    <sheetView tabSelected="1" zoomScaleNormal="100" workbookViewId="1">
      <selection activeCell="B21" sqref="B21"/>
    </sheetView>
  </sheetViews>
  <sheetFormatPr defaultRowHeight="15" x14ac:dyDescent="0.25"/>
  <cols>
    <col min="1" max="1" width="1.5703125" style="131" customWidth="1"/>
    <col min="2" max="2" width="7" style="131" customWidth="1"/>
    <col min="3" max="3" width="11.85546875" style="131" customWidth="1"/>
    <col min="4" max="6" width="11.85546875" style="129" customWidth="1"/>
    <col min="7" max="12" width="11.85546875" style="216" customWidth="1"/>
    <col min="13" max="13" width="11.85546875" style="129" customWidth="1"/>
    <col min="14" max="14" width="11.85546875" style="133" customWidth="1"/>
    <col min="15" max="15" width="11.85546875" style="217" customWidth="1"/>
    <col min="16" max="17" width="11.85546875" style="218" customWidth="1"/>
    <col min="18" max="18" width="11.140625" style="129" customWidth="1"/>
    <col min="19" max="25" width="11.85546875" style="129" customWidth="1"/>
    <col min="26" max="26" width="11.85546875" style="130" customWidth="1"/>
    <col min="27" max="27" width="11.85546875" style="131" customWidth="1"/>
    <col min="28" max="28" width="15.42578125" style="132" customWidth="1"/>
    <col min="29" max="29" width="11.28515625" style="133" customWidth="1"/>
    <col min="30" max="30" width="14.28515625" style="131" customWidth="1"/>
    <col min="31" max="31" width="14.140625" style="131" customWidth="1"/>
    <col min="32" max="32" width="11.28515625" style="131" customWidth="1"/>
    <col min="33" max="16384" width="9.140625" style="131"/>
  </cols>
  <sheetData>
    <row r="1" spans="1:29" s="129" customFormat="1" ht="15" customHeight="1" x14ac:dyDescent="0.25">
      <c r="A1" s="225" t="s">
        <v>8</v>
      </c>
      <c r="B1" s="225"/>
      <c r="C1" s="225"/>
      <c r="D1" s="225"/>
      <c r="E1" s="225"/>
      <c r="F1" s="225"/>
      <c r="G1" s="225"/>
      <c r="H1" s="225"/>
      <c r="I1" s="225"/>
      <c r="J1" s="225"/>
      <c r="K1" s="225"/>
      <c r="L1" s="225"/>
      <c r="M1" s="225"/>
      <c r="N1" s="225"/>
      <c r="O1" s="225"/>
      <c r="P1" s="225"/>
      <c r="Q1" s="225"/>
      <c r="R1" s="225"/>
      <c r="Z1" s="130"/>
      <c r="AA1" s="131"/>
      <c r="AB1" s="132"/>
      <c r="AC1" s="133"/>
    </row>
    <row r="2" spans="1:29" s="129" customFormat="1" ht="15" customHeight="1" x14ac:dyDescent="0.25">
      <c r="A2" s="225"/>
      <c r="B2" s="225"/>
      <c r="C2" s="225"/>
      <c r="D2" s="225"/>
      <c r="E2" s="225"/>
      <c r="F2" s="225"/>
      <c r="G2" s="225"/>
      <c r="H2" s="225"/>
      <c r="I2" s="225"/>
      <c r="J2" s="225"/>
      <c r="K2" s="225"/>
      <c r="L2" s="225"/>
      <c r="M2" s="225"/>
      <c r="N2" s="225"/>
      <c r="O2" s="225"/>
      <c r="P2" s="225"/>
      <c r="Q2" s="225"/>
      <c r="R2" s="225"/>
      <c r="Z2" s="130"/>
      <c r="AA2" s="131"/>
      <c r="AB2" s="132"/>
      <c r="AC2" s="133"/>
    </row>
    <row r="3" spans="1:29" s="129" customFormat="1" ht="26.25" customHeight="1" x14ac:dyDescent="0.25">
      <c r="A3" s="226" t="s">
        <v>9</v>
      </c>
      <c r="B3" s="226"/>
      <c r="C3" s="226"/>
      <c r="D3" s="226"/>
      <c r="E3" s="226"/>
      <c r="F3" s="226"/>
      <c r="G3" s="226"/>
      <c r="H3" s="226"/>
      <c r="I3" s="226"/>
      <c r="J3" s="226"/>
      <c r="K3" s="226"/>
      <c r="L3" s="226"/>
      <c r="M3" s="226"/>
      <c r="N3" s="226"/>
      <c r="O3" s="226"/>
      <c r="P3" s="226"/>
      <c r="Q3" s="226"/>
      <c r="R3" s="226"/>
      <c r="Z3" s="130"/>
      <c r="AA3" s="131"/>
      <c r="AB3" s="132"/>
      <c r="AC3" s="133"/>
    </row>
    <row r="4" spans="1:29" s="129" customFormat="1" ht="15" customHeight="1" x14ac:dyDescent="0.25">
      <c r="A4" s="226"/>
      <c r="B4" s="226"/>
      <c r="C4" s="226"/>
      <c r="D4" s="226"/>
      <c r="E4" s="226"/>
      <c r="F4" s="226"/>
      <c r="G4" s="226"/>
      <c r="H4" s="226"/>
      <c r="I4" s="226"/>
      <c r="J4" s="226"/>
      <c r="K4" s="226"/>
      <c r="L4" s="226"/>
      <c r="M4" s="226"/>
      <c r="N4" s="226"/>
      <c r="O4" s="226"/>
      <c r="P4" s="226"/>
      <c r="Q4" s="226"/>
      <c r="R4" s="226"/>
      <c r="Z4" s="130"/>
      <c r="AA4" s="131"/>
      <c r="AB4" s="132"/>
      <c r="AC4" s="133"/>
    </row>
    <row r="5" spans="1:29" s="129" customFormat="1" ht="24.75" customHeight="1" x14ac:dyDescent="0.25">
      <c r="A5" s="227" t="s">
        <v>147</v>
      </c>
      <c r="B5" s="226"/>
      <c r="C5" s="226"/>
      <c r="D5" s="226"/>
      <c r="E5" s="226"/>
      <c r="F5" s="226"/>
      <c r="G5" s="226"/>
      <c r="H5" s="226"/>
      <c r="I5" s="226"/>
      <c r="J5" s="226"/>
      <c r="K5" s="226"/>
      <c r="L5" s="226"/>
      <c r="M5" s="226"/>
      <c r="N5" s="226"/>
      <c r="O5" s="226"/>
      <c r="P5" s="226"/>
      <c r="Q5" s="226"/>
      <c r="R5" s="226"/>
      <c r="Z5" s="130"/>
      <c r="AA5" s="131"/>
      <c r="AB5" s="132"/>
      <c r="AC5" s="133"/>
    </row>
    <row r="6" spans="1:29" s="129" customFormat="1" ht="20.25" customHeight="1" x14ac:dyDescent="0.25">
      <c r="A6" s="222" t="s">
        <v>3</v>
      </c>
      <c r="B6" s="222"/>
      <c r="C6" s="222"/>
      <c r="D6" s="223" t="s">
        <v>2</v>
      </c>
      <c r="E6" s="223"/>
      <c r="F6" s="223"/>
      <c r="G6" s="223"/>
      <c r="H6" s="223"/>
      <c r="I6" s="223"/>
      <c r="J6" s="223"/>
      <c r="K6" s="223"/>
      <c r="L6" s="223"/>
      <c r="M6" s="223"/>
      <c r="N6" s="223"/>
      <c r="O6" s="223"/>
      <c r="P6" s="223"/>
      <c r="Q6" s="223"/>
      <c r="R6" s="223"/>
      <c r="Z6" s="130"/>
      <c r="AA6" s="131"/>
      <c r="AB6" s="132"/>
      <c r="AC6" s="133"/>
    </row>
    <row r="7" spans="1:29" s="129" customFormat="1" ht="20.25" customHeight="1" x14ac:dyDescent="0.25">
      <c r="A7" s="222" t="s">
        <v>4</v>
      </c>
      <c r="B7" s="222"/>
      <c r="C7" s="222"/>
      <c r="D7" s="224" t="s">
        <v>5</v>
      </c>
      <c r="E7" s="224"/>
      <c r="F7" s="224"/>
      <c r="G7" s="224"/>
      <c r="H7" s="224"/>
      <c r="I7" s="224"/>
      <c r="J7" s="224"/>
      <c r="K7" s="224"/>
      <c r="L7" s="224"/>
      <c r="M7" s="224"/>
      <c r="N7" s="224"/>
      <c r="O7" s="224"/>
      <c r="P7" s="224"/>
      <c r="Q7" s="224"/>
      <c r="R7" s="224"/>
      <c r="Z7" s="130"/>
      <c r="AA7" s="131"/>
      <c r="AB7" s="132"/>
      <c r="AC7" s="133"/>
    </row>
    <row r="8" spans="1:29" s="129" customFormat="1" ht="20.25" customHeight="1" x14ac:dyDescent="0.25">
      <c r="A8" s="222" t="s">
        <v>10</v>
      </c>
      <c r="B8" s="222"/>
      <c r="C8" s="222"/>
      <c r="D8" s="223" t="s">
        <v>6</v>
      </c>
      <c r="E8" s="223"/>
      <c r="F8" s="223"/>
      <c r="G8" s="223"/>
      <c r="H8" s="223"/>
      <c r="I8" s="223"/>
      <c r="J8" s="223"/>
      <c r="K8" s="223"/>
      <c r="L8" s="223"/>
      <c r="M8" s="223"/>
      <c r="N8" s="223"/>
      <c r="O8" s="223"/>
      <c r="P8" s="223"/>
      <c r="Q8" s="223"/>
      <c r="R8" s="223"/>
      <c r="Z8" s="130"/>
      <c r="AA8" s="131"/>
      <c r="AB8" s="132"/>
      <c r="AC8" s="133"/>
    </row>
    <row r="9" spans="1:29" s="129" customFormat="1" ht="20.25" customHeight="1" x14ac:dyDescent="0.25">
      <c r="A9" s="222" t="s">
        <v>0</v>
      </c>
      <c r="B9" s="222"/>
      <c r="C9" s="222"/>
      <c r="D9" s="224" t="s">
        <v>1</v>
      </c>
      <c r="E9" s="224"/>
      <c r="F9" s="224"/>
      <c r="G9" s="224"/>
      <c r="H9" s="224"/>
      <c r="I9" s="224"/>
      <c r="J9" s="224"/>
      <c r="K9" s="224"/>
      <c r="L9" s="224"/>
      <c r="M9" s="224"/>
      <c r="N9" s="224"/>
      <c r="O9" s="224"/>
      <c r="P9" s="224"/>
      <c r="Q9" s="224"/>
      <c r="R9" s="224"/>
      <c r="Z9" s="130"/>
      <c r="AA9" s="131"/>
      <c r="AB9" s="132"/>
      <c r="AC9" s="133"/>
    </row>
    <row r="10" spans="1:29" s="129" customFormat="1" ht="15" customHeight="1" x14ac:dyDescent="0.25">
      <c r="A10" s="134"/>
      <c r="D10" s="135"/>
      <c r="E10" s="136"/>
      <c r="F10" s="135"/>
      <c r="G10" s="135"/>
      <c r="H10" s="135"/>
      <c r="I10" s="135"/>
      <c r="J10" s="135"/>
      <c r="K10" s="135"/>
      <c r="L10" s="135"/>
      <c r="M10" s="135"/>
      <c r="N10" s="137"/>
      <c r="O10" s="138"/>
      <c r="P10" s="138"/>
      <c r="Q10" s="139"/>
      <c r="R10" s="140"/>
      <c r="Z10" s="130"/>
      <c r="AA10" s="131"/>
      <c r="AB10" s="132"/>
      <c r="AC10" s="133"/>
    </row>
    <row r="11" spans="1:29" s="129" customFormat="1" ht="20.25" customHeight="1" x14ac:dyDescent="0.25">
      <c r="A11" s="221" t="s">
        <v>11</v>
      </c>
      <c r="B11" s="221"/>
      <c r="C11" s="221"/>
      <c r="D11" s="221"/>
      <c r="E11" s="221"/>
      <c r="F11" s="221"/>
      <c r="G11" s="221"/>
      <c r="H11" s="221"/>
      <c r="I11" s="221"/>
      <c r="J11" s="221"/>
      <c r="K11" s="221"/>
      <c r="L11" s="221"/>
      <c r="M11" s="221"/>
      <c r="N11" s="221"/>
      <c r="O11" s="221"/>
      <c r="P11" s="221"/>
      <c r="Q11" s="221"/>
      <c r="R11" s="221"/>
      <c r="Z11" s="130"/>
      <c r="AA11" s="131"/>
      <c r="AB11" s="132"/>
      <c r="AC11" s="133"/>
    </row>
    <row r="12" spans="1:29" s="129" customFormat="1" ht="20.25" customHeight="1" x14ac:dyDescent="0.25">
      <c r="A12" s="221" t="s">
        <v>7</v>
      </c>
      <c r="B12" s="221"/>
      <c r="C12" s="221"/>
      <c r="D12" s="221"/>
      <c r="E12" s="221"/>
      <c r="F12" s="221"/>
      <c r="G12" s="221"/>
      <c r="H12" s="221"/>
      <c r="I12" s="221"/>
      <c r="J12" s="221"/>
      <c r="K12" s="221"/>
      <c r="L12" s="221"/>
      <c r="M12" s="221"/>
      <c r="N12" s="221"/>
      <c r="O12" s="221"/>
      <c r="P12" s="221"/>
      <c r="Q12" s="221"/>
      <c r="R12" s="221"/>
      <c r="Z12" s="130"/>
      <c r="AA12" s="131"/>
      <c r="AB12" s="132"/>
      <c r="AC12" s="133"/>
    </row>
    <row r="13" spans="1:29" s="129" customFormat="1" ht="15" customHeight="1" x14ac:dyDescent="0.25">
      <c r="A13" s="141"/>
      <c r="D13" s="142"/>
      <c r="E13" s="141"/>
      <c r="F13" s="141"/>
      <c r="G13" s="143"/>
      <c r="H13" s="143"/>
      <c r="I13" s="143"/>
      <c r="J13" s="143"/>
      <c r="K13" s="143"/>
      <c r="L13" s="143"/>
      <c r="M13" s="142"/>
      <c r="N13" s="144"/>
      <c r="O13" s="138"/>
      <c r="P13" s="138"/>
      <c r="Q13" s="139"/>
      <c r="R13" s="140"/>
      <c r="Z13" s="130"/>
      <c r="AA13" s="131"/>
      <c r="AB13" s="132"/>
      <c r="AC13" s="133"/>
    </row>
    <row r="14" spans="1:29" s="129" customFormat="1" ht="21" x14ac:dyDescent="0.35">
      <c r="A14" s="145"/>
      <c r="B14" s="219" t="s">
        <v>148</v>
      </c>
      <c r="C14" s="219"/>
      <c r="D14" s="219"/>
      <c r="E14" s="219"/>
      <c r="F14" s="219"/>
      <c r="G14" s="219"/>
      <c r="H14" s="141"/>
      <c r="I14" s="143"/>
      <c r="J14" s="143"/>
      <c r="K14" s="143"/>
      <c r="L14" s="143"/>
      <c r="M14" s="142"/>
      <c r="N14" s="144"/>
      <c r="O14" s="146"/>
      <c r="P14" s="138"/>
      <c r="Q14" s="139"/>
      <c r="R14" s="140"/>
      <c r="Z14" s="130"/>
      <c r="AA14" s="131"/>
      <c r="AB14" s="132"/>
      <c r="AC14" s="133"/>
    </row>
    <row r="15" spans="1:29" s="129" customFormat="1" x14ac:dyDescent="0.25">
      <c r="A15" s="147"/>
      <c r="B15" s="220" t="s">
        <v>149</v>
      </c>
      <c r="C15" s="220"/>
      <c r="D15" s="220"/>
      <c r="E15" s="220"/>
      <c r="F15" s="220"/>
      <c r="G15" s="141"/>
      <c r="H15" s="141"/>
      <c r="I15" s="143"/>
      <c r="J15" s="143"/>
      <c r="K15" s="143"/>
      <c r="L15" s="143"/>
      <c r="M15" s="142"/>
      <c r="N15" s="144"/>
      <c r="O15" s="146"/>
      <c r="P15" s="138"/>
      <c r="Q15" s="139"/>
      <c r="R15" s="140"/>
      <c r="Z15" s="130"/>
      <c r="AA15" s="131"/>
      <c r="AB15" s="132"/>
      <c r="AC15" s="133"/>
    </row>
    <row r="16" spans="1:29" s="129" customFormat="1" x14ac:dyDescent="0.25">
      <c r="A16" s="147"/>
      <c r="B16" s="220" t="s">
        <v>150</v>
      </c>
      <c r="C16" s="220"/>
      <c r="D16" s="220"/>
      <c r="E16" s="220"/>
      <c r="F16" s="220"/>
      <c r="G16" s="141"/>
      <c r="H16" s="141"/>
      <c r="I16" s="143"/>
      <c r="J16" s="143"/>
      <c r="K16" s="143"/>
      <c r="L16" s="143"/>
      <c r="M16" s="142"/>
      <c r="N16" s="144"/>
      <c r="O16" s="146"/>
      <c r="P16" s="146"/>
      <c r="Q16" s="139"/>
      <c r="R16" s="140"/>
      <c r="Z16" s="130"/>
      <c r="AA16" s="131"/>
      <c r="AB16" s="132"/>
      <c r="AC16" s="133"/>
    </row>
    <row r="17" spans="1:29" x14ac:dyDescent="0.25">
      <c r="A17" s="147"/>
      <c r="B17" s="220" t="s">
        <v>151</v>
      </c>
      <c r="C17" s="220"/>
      <c r="D17" s="220"/>
      <c r="E17" s="220"/>
      <c r="F17" s="220"/>
      <c r="G17" s="141"/>
      <c r="H17" s="141"/>
      <c r="I17" s="143"/>
      <c r="J17" s="143"/>
      <c r="K17" s="143"/>
      <c r="L17" s="143"/>
      <c r="M17" s="142"/>
      <c r="N17" s="144"/>
      <c r="O17" s="148"/>
      <c r="P17" s="149"/>
      <c r="Q17" s="149"/>
      <c r="R17" s="140"/>
    </row>
    <row r="18" spans="1:29" x14ac:dyDescent="0.25">
      <c r="A18" s="147"/>
      <c r="B18" s="220" t="s">
        <v>152</v>
      </c>
      <c r="C18" s="220"/>
      <c r="D18" s="220"/>
      <c r="E18" s="220"/>
      <c r="F18" s="220"/>
      <c r="G18" s="143"/>
      <c r="H18" s="143"/>
      <c r="I18" s="143"/>
      <c r="J18" s="143"/>
      <c r="K18" s="143"/>
      <c r="L18" s="143"/>
      <c r="M18" s="142"/>
      <c r="N18" s="144"/>
      <c r="O18" s="148"/>
      <c r="P18" s="149"/>
      <c r="Q18" s="149"/>
      <c r="R18" s="140"/>
    </row>
    <row r="19" spans="1:29" x14ac:dyDescent="0.25">
      <c r="A19" s="147"/>
      <c r="B19" s="141"/>
      <c r="C19" s="141"/>
      <c r="D19" s="142"/>
      <c r="E19" s="142"/>
      <c r="F19" s="142"/>
      <c r="G19" s="143"/>
      <c r="H19" s="143"/>
      <c r="I19" s="143"/>
      <c r="J19" s="143"/>
      <c r="K19" s="143"/>
      <c r="L19" s="143"/>
      <c r="M19" s="142"/>
      <c r="N19" s="144"/>
      <c r="O19" s="148"/>
      <c r="P19" s="149"/>
      <c r="Q19" s="149"/>
      <c r="R19" s="140"/>
    </row>
    <row r="20" spans="1:29" ht="6" customHeight="1" x14ac:dyDescent="0.25">
      <c r="A20" s="141"/>
      <c r="B20" s="141"/>
      <c r="C20" s="141"/>
      <c r="D20" s="142"/>
      <c r="E20" s="142"/>
      <c r="F20" s="142"/>
      <c r="G20" s="143"/>
      <c r="H20" s="143"/>
      <c r="I20" s="143"/>
      <c r="J20" s="143"/>
      <c r="K20" s="143"/>
      <c r="L20" s="143"/>
      <c r="M20" s="142"/>
      <c r="N20" s="144"/>
      <c r="O20" s="148"/>
      <c r="P20" s="149"/>
      <c r="Q20" s="149"/>
      <c r="R20" s="140"/>
    </row>
    <row r="21" spans="1:29" x14ac:dyDescent="0.25">
      <c r="A21" s="150"/>
      <c r="B21" s="150"/>
      <c r="C21" s="141"/>
      <c r="D21" s="140"/>
      <c r="E21" s="140"/>
      <c r="F21" s="140"/>
      <c r="G21" s="141"/>
      <c r="H21" s="151"/>
      <c r="I21" s="143"/>
      <c r="J21" s="143"/>
      <c r="K21" s="152"/>
      <c r="L21" s="143"/>
      <c r="M21" s="153"/>
      <c r="N21" s="144"/>
      <c r="O21" s="148"/>
      <c r="P21" s="149"/>
      <c r="Q21" s="149"/>
      <c r="R21" s="140"/>
    </row>
    <row r="22" spans="1:29" ht="18.75" x14ac:dyDescent="0.25">
      <c r="A22" s="150"/>
      <c r="B22" s="150"/>
      <c r="C22" s="141"/>
      <c r="D22" s="140"/>
      <c r="E22" s="140"/>
      <c r="F22" s="140"/>
      <c r="G22" s="141"/>
      <c r="H22" s="154"/>
      <c r="I22" s="155"/>
      <c r="J22" s="155"/>
      <c r="K22" s="156"/>
      <c r="L22" s="155"/>
      <c r="M22" s="153"/>
      <c r="N22" s="144"/>
      <c r="O22" s="148"/>
      <c r="P22" s="149"/>
      <c r="Q22" s="149"/>
      <c r="R22" s="140"/>
    </row>
    <row r="23" spans="1:29" x14ac:dyDescent="0.25">
      <c r="A23" s="150"/>
      <c r="B23" s="150"/>
      <c r="C23" s="141"/>
      <c r="D23" s="140"/>
      <c r="E23" s="140"/>
      <c r="F23" s="140"/>
      <c r="G23" s="141"/>
      <c r="H23" s="157"/>
      <c r="I23" s="157"/>
      <c r="J23" s="158"/>
      <c r="K23" s="157"/>
      <c r="L23" s="157"/>
      <c r="M23" s="141"/>
      <c r="N23" s="144"/>
      <c r="O23" s="148"/>
      <c r="P23" s="149"/>
      <c r="Q23" s="149"/>
      <c r="R23" s="140"/>
    </row>
    <row r="24" spans="1:29" x14ac:dyDescent="0.25">
      <c r="A24" s="150"/>
      <c r="B24" s="150"/>
      <c r="C24" s="141"/>
      <c r="D24" s="140"/>
      <c r="E24" s="140"/>
      <c r="F24" s="140"/>
      <c r="G24" s="141"/>
      <c r="H24" s="156"/>
      <c r="I24" s="159"/>
      <c r="J24" s="160"/>
      <c r="K24" s="161"/>
      <c r="L24" s="162"/>
      <c r="M24" s="141"/>
      <c r="N24" s="163"/>
      <c r="O24" s="164"/>
      <c r="P24" s="165"/>
      <c r="Q24" s="165"/>
      <c r="R24" s="166"/>
    </row>
    <row r="25" spans="1:29" x14ac:dyDescent="0.25">
      <c r="A25" s="150"/>
      <c r="B25" s="150"/>
      <c r="C25" s="141"/>
      <c r="D25" s="140"/>
      <c r="E25" s="140"/>
      <c r="F25" s="140"/>
      <c r="G25" s="141"/>
      <c r="H25" s="167"/>
      <c r="I25" s="168"/>
      <c r="J25" s="141"/>
      <c r="K25" s="161"/>
      <c r="L25" s="161"/>
      <c r="M25" s="141"/>
      <c r="N25" s="163"/>
      <c r="O25" s="164"/>
      <c r="P25" s="165"/>
      <c r="Q25" s="165"/>
      <c r="R25" s="166"/>
    </row>
    <row r="26" spans="1:29" ht="21" x14ac:dyDescent="0.35">
      <c r="A26" s="150"/>
      <c r="B26" s="150"/>
      <c r="C26" s="141"/>
      <c r="D26" s="169"/>
      <c r="E26" s="169"/>
      <c r="F26" s="169"/>
      <c r="G26" s="141"/>
      <c r="H26" s="159"/>
      <c r="I26" s="170"/>
      <c r="J26" s="161"/>
      <c r="K26" s="161"/>
      <c r="L26" s="161"/>
      <c r="M26" s="171"/>
      <c r="N26" s="163"/>
      <c r="O26" s="164"/>
      <c r="P26" s="165"/>
      <c r="Q26" s="165"/>
      <c r="R26" s="166"/>
      <c r="Z26" s="132"/>
      <c r="AA26" s="133"/>
      <c r="AB26" s="131"/>
      <c r="AC26" s="131"/>
    </row>
    <row r="27" spans="1:29" x14ac:dyDescent="0.25">
      <c r="A27" s="150"/>
      <c r="B27" s="150"/>
      <c r="C27" s="141"/>
      <c r="D27" s="172"/>
      <c r="E27" s="172"/>
      <c r="F27" s="173"/>
      <c r="G27" s="141"/>
      <c r="H27" s="159"/>
      <c r="I27" s="170"/>
      <c r="J27" s="161"/>
      <c r="K27" s="161"/>
      <c r="L27" s="161"/>
      <c r="M27" s="142"/>
      <c r="N27" s="144"/>
      <c r="O27" s="148"/>
      <c r="P27" s="149"/>
      <c r="Q27" s="149"/>
      <c r="R27" s="140"/>
      <c r="Z27" s="132"/>
      <c r="AA27" s="133"/>
      <c r="AB27" s="131"/>
      <c r="AC27" s="131"/>
    </row>
    <row r="28" spans="1:29" x14ac:dyDescent="0.25">
      <c r="A28" s="150"/>
      <c r="B28" s="150"/>
      <c r="C28" s="141"/>
      <c r="D28" s="172"/>
      <c r="E28" s="172"/>
      <c r="F28" s="174"/>
      <c r="G28" s="141"/>
      <c r="H28" s="159"/>
      <c r="I28" s="175"/>
      <c r="J28" s="161"/>
      <c r="K28" s="161"/>
      <c r="L28" s="161"/>
      <c r="M28" s="142"/>
      <c r="N28" s="144"/>
      <c r="O28" s="148"/>
      <c r="P28" s="149"/>
      <c r="Q28" s="149"/>
      <c r="R28" s="140"/>
      <c r="Z28" s="132"/>
      <c r="AA28" s="133"/>
      <c r="AB28" s="131"/>
      <c r="AC28" s="131"/>
    </row>
    <row r="29" spans="1:29" x14ac:dyDescent="0.25">
      <c r="A29" s="150"/>
      <c r="B29" s="150"/>
      <c r="C29" s="141"/>
      <c r="D29" s="172"/>
      <c r="E29" s="172"/>
      <c r="F29" s="176"/>
      <c r="G29" s="141"/>
      <c r="H29" s="159"/>
      <c r="I29" s="170"/>
      <c r="J29" s="161"/>
      <c r="K29" s="161"/>
      <c r="L29" s="161"/>
      <c r="M29" s="177"/>
      <c r="N29" s="144"/>
      <c r="O29" s="148"/>
      <c r="P29" s="149"/>
      <c r="Q29" s="149"/>
      <c r="R29" s="178"/>
      <c r="Z29" s="132"/>
      <c r="AA29" s="133"/>
      <c r="AB29" s="131"/>
      <c r="AC29" s="131"/>
    </row>
    <row r="30" spans="1:29" x14ac:dyDescent="0.25">
      <c r="A30" s="150"/>
      <c r="B30" s="150"/>
      <c r="C30" s="141"/>
      <c r="D30" s="172"/>
      <c r="E30" s="172"/>
      <c r="F30" s="171"/>
      <c r="G30" s="141"/>
      <c r="H30" s="159"/>
      <c r="I30" s="179"/>
      <c r="J30" s="161"/>
      <c r="K30" s="161"/>
      <c r="L30" s="161"/>
      <c r="M30" s="177"/>
      <c r="N30" s="144"/>
      <c r="O30" s="148"/>
      <c r="P30" s="149"/>
      <c r="Q30" s="149"/>
      <c r="R30" s="180"/>
      <c r="Z30" s="132"/>
      <c r="AA30" s="133"/>
      <c r="AB30" s="131"/>
      <c r="AC30" s="131"/>
    </row>
    <row r="31" spans="1:29" x14ac:dyDescent="0.25">
      <c r="A31" s="150"/>
      <c r="B31" s="150"/>
      <c r="C31" s="141"/>
      <c r="D31" s="147"/>
      <c r="E31" s="147"/>
      <c r="F31" s="141"/>
      <c r="G31" s="141"/>
      <c r="H31" s="159"/>
      <c r="I31" s="181"/>
      <c r="J31" s="161"/>
      <c r="K31" s="161"/>
      <c r="L31" s="161"/>
      <c r="M31" s="177"/>
      <c r="N31" s="144"/>
      <c r="O31" s="148"/>
      <c r="P31" s="165"/>
      <c r="Q31" s="165"/>
      <c r="R31" s="182"/>
      <c r="Z31" s="132"/>
      <c r="AA31" s="133"/>
      <c r="AB31" s="131"/>
      <c r="AC31" s="131"/>
    </row>
    <row r="32" spans="1:29" x14ac:dyDescent="0.25">
      <c r="A32" s="150"/>
      <c r="B32" s="150"/>
      <c r="C32" s="141"/>
      <c r="D32" s="172"/>
      <c r="E32" s="172"/>
      <c r="F32" s="142"/>
      <c r="G32" s="141"/>
      <c r="H32" s="159"/>
      <c r="I32" s="181"/>
      <c r="J32" s="161"/>
      <c r="K32" s="161"/>
      <c r="L32" s="161"/>
      <c r="M32" s="177"/>
      <c r="N32" s="144"/>
      <c r="O32" s="148"/>
      <c r="P32" s="165"/>
      <c r="Q32" s="165"/>
      <c r="R32" s="182"/>
      <c r="Z32" s="132"/>
      <c r="AA32" s="133"/>
      <c r="AB32" s="131"/>
      <c r="AC32" s="131"/>
    </row>
    <row r="33" spans="1:32" ht="15" customHeight="1" x14ac:dyDescent="0.25">
      <c r="A33" s="150"/>
      <c r="B33" s="150"/>
      <c r="C33" s="141"/>
      <c r="D33" s="172"/>
      <c r="E33" s="172"/>
      <c r="F33" s="177"/>
      <c r="G33" s="141"/>
      <c r="H33" s="159"/>
      <c r="I33" s="181"/>
      <c r="J33" s="161"/>
      <c r="K33" s="161"/>
      <c r="L33" s="161"/>
      <c r="M33" s="177"/>
      <c r="N33" s="144"/>
      <c r="O33" s="148"/>
      <c r="P33" s="165"/>
      <c r="Q33" s="165"/>
      <c r="R33" s="182"/>
      <c r="Z33" s="132"/>
      <c r="AA33" s="133"/>
      <c r="AB33" s="131"/>
      <c r="AC33" s="131"/>
    </row>
    <row r="34" spans="1:32" ht="45.75" customHeight="1" x14ac:dyDescent="0.25">
      <c r="A34" s="150"/>
      <c r="B34" s="150"/>
      <c r="C34" s="141"/>
      <c r="D34" s="183"/>
      <c r="E34" s="183"/>
      <c r="F34" s="184"/>
      <c r="G34" s="141"/>
      <c r="H34" s="155"/>
      <c r="I34" s="170"/>
      <c r="J34" s="161"/>
      <c r="K34" s="161"/>
      <c r="L34" s="161"/>
      <c r="M34" s="177"/>
      <c r="N34" s="144"/>
      <c r="O34" s="148"/>
      <c r="P34" s="165"/>
      <c r="Q34" s="165"/>
      <c r="R34" s="182"/>
      <c r="Z34" s="132"/>
      <c r="AA34" s="133"/>
      <c r="AB34" s="131"/>
      <c r="AC34" s="131"/>
    </row>
    <row r="35" spans="1:32" ht="19.5" customHeight="1" x14ac:dyDescent="0.35">
      <c r="A35" s="150"/>
      <c r="B35" s="150"/>
      <c r="C35" s="141"/>
      <c r="D35" s="141"/>
      <c r="E35" s="141"/>
      <c r="F35" s="141"/>
      <c r="G35" s="185"/>
      <c r="H35" s="159"/>
      <c r="I35" s="186"/>
      <c r="J35" s="157"/>
      <c r="K35" s="161"/>
      <c r="L35" s="161"/>
      <c r="M35" s="141"/>
      <c r="N35" s="144"/>
      <c r="O35" s="148"/>
      <c r="P35" s="149"/>
      <c r="Q35" s="149"/>
      <c r="R35" s="140"/>
      <c r="Z35" s="132"/>
      <c r="AA35" s="133"/>
      <c r="AB35" s="131"/>
      <c r="AC35" s="131"/>
    </row>
    <row r="36" spans="1:32" ht="16.5" customHeight="1" x14ac:dyDescent="0.7">
      <c r="A36" s="141"/>
      <c r="B36" s="141"/>
      <c r="C36" s="141"/>
      <c r="D36" s="187"/>
      <c r="E36" s="187"/>
      <c r="F36" s="188"/>
      <c r="G36" s="189"/>
      <c r="H36" s="155"/>
      <c r="I36" s="190"/>
      <c r="J36" s="161"/>
      <c r="K36" s="188"/>
      <c r="L36" s="161"/>
      <c r="M36" s="141"/>
      <c r="N36" s="144"/>
      <c r="O36" s="148"/>
      <c r="P36" s="149"/>
      <c r="Q36" s="149"/>
      <c r="R36" s="150"/>
      <c r="S36" s="131"/>
      <c r="T36" s="131"/>
      <c r="U36" s="131"/>
      <c r="V36" s="131"/>
      <c r="W36" s="131"/>
      <c r="X36" s="131"/>
      <c r="Y36" s="131"/>
      <c r="Z36" s="132"/>
      <c r="AA36" s="133"/>
      <c r="AB36" s="131"/>
      <c r="AC36" s="131"/>
    </row>
    <row r="37" spans="1:32" ht="15" customHeight="1" x14ac:dyDescent="0.7">
      <c r="A37" s="141"/>
      <c r="B37" s="141"/>
      <c r="C37" s="141"/>
      <c r="D37" s="141"/>
      <c r="E37" s="141"/>
      <c r="F37" s="141"/>
      <c r="G37" s="189"/>
      <c r="H37" s="155"/>
      <c r="I37" s="190"/>
      <c r="J37" s="161"/>
      <c r="K37" s="188"/>
      <c r="L37" s="141"/>
      <c r="M37" s="141"/>
      <c r="N37" s="144"/>
      <c r="O37" s="148"/>
      <c r="P37" s="149"/>
      <c r="Q37" s="149"/>
      <c r="R37" s="150"/>
      <c r="S37" s="131"/>
      <c r="T37" s="131"/>
      <c r="U37" s="131"/>
      <c r="V37" s="131"/>
      <c r="W37" s="131"/>
      <c r="X37" s="131"/>
      <c r="Y37" s="131"/>
      <c r="Z37" s="132"/>
      <c r="AA37" s="133"/>
      <c r="AB37" s="131"/>
      <c r="AC37" s="131"/>
    </row>
    <row r="38" spans="1:32" ht="15" customHeight="1" x14ac:dyDescent="0.7">
      <c r="A38" s="191"/>
      <c r="B38" s="191"/>
      <c r="C38" s="141"/>
      <c r="D38" s="141"/>
      <c r="E38" s="141"/>
      <c r="F38" s="141"/>
      <c r="G38" s="189"/>
      <c r="H38" s="155"/>
      <c r="I38" s="155"/>
      <c r="J38" s="161"/>
      <c r="K38" s="188"/>
      <c r="L38" s="141"/>
      <c r="M38" s="141"/>
      <c r="N38" s="192"/>
      <c r="O38" s="148"/>
      <c r="P38" s="193"/>
      <c r="Q38" s="149"/>
      <c r="R38" s="194"/>
      <c r="S38" s="131"/>
      <c r="T38" s="131"/>
      <c r="U38" s="195"/>
    </row>
    <row r="39" spans="1:32" ht="15" customHeight="1" x14ac:dyDescent="0.35">
      <c r="A39" s="191"/>
      <c r="B39" s="196"/>
      <c r="C39" s="141"/>
      <c r="D39" s="197"/>
      <c r="E39" s="197"/>
      <c r="F39" s="197"/>
      <c r="G39" s="141"/>
      <c r="H39" s="141"/>
      <c r="I39" s="141"/>
      <c r="J39" s="141"/>
      <c r="K39" s="141"/>
      <c r="L39" s="141"/>
      <c r="M39" s="141"/>
      <c r="N39" s="192"/>
      <c r="O39" s="148"/>
      <c r="P39" s="149"/>
      <c r="Q39" s="149"/>
      <c r="R39" s="194"/>
      <c r="T39" s="132"/>
      <c r="U39" s="198"/>
      <c r="V39" s="198"/>
      <c r="AE39" s="133"/>
      <c r="AF39" s="129"/>
    </row>
    <row r="40" spans="1:32" ht="15" customHeight="1" x14ac:dyDescent="0.7">
      <c r="A40" s="191"/>
      <c r="B40" s="196"/>
      <c r="C40" s="141"/>
      <c r="D40" s="199"/>
      <c r="E40" s="199"/>
      <c r="F40" s="199"/>
      <c r="G40" s="141"/>
      <c r="H40" s="141"/>
      <c r="I40" s="141"/>
      <c r="J40" s="141"/>
      <c r="K40" s="141"/>
      <c r="L40" s="141"/>
      <c r="M40" s="141"/>
      <c r="N40" s="192"/>
      <c r="O40" s="148"/>
      <c r="P40" s="149"/>
      <c r="Q40" s="149"/>
      <c r="R40" s="194"/>
      <c r="S40" s="132"/>
      <c r="T40" s="132"/>
      <c r="U40" s="198"/>
      <c r="V40" s="198"/>
      <c r="W40" s="198"/>
      <c r="X40" s="198"/>
      <c r="AC40" s="132"/>
      <c r="AD40" s="133"/>
    </row>
    <row r="41" spans="1:32" s="195" customFormat="1" ht="15.75" customHeight="1" x14ac:dyDescent="0.7">
      <c r="A41" s="196"/>
      <c r="B41" s="167"/>
      <c r="C41" s="200"/>
      <c r="D41" s="199"/>
      <c r="E41" s="199"/>
      <c r="F41" s="199"/>
      <c r="G41" s="200"/>
      <c r="H41" s="200"/>
      <c r="I41" s="200"/>
      <c r="J41" s="200"/>
      <c r="K41" s="196"/>
      <c r="L41" s="196"/>
      <c r="M41" s="200"/>
      <c r="N41" s="192"/>
      <c r="O41" s="201"/>
      <c r="P41" s="202"/>
      <c r="Q41" s="202"/>
      <c r="R41" s="203"/>
      <c r="S41" s="204"/>
      <c r="T41" s="204"/>
      <c r="U41" s="204"/>
      <c r="V41" s="204"/>
      <c r="W41" s="204"/>
      <c r="X41" s="204"/>
      <c r="Y41" s="204"/>
      <c r="Z41" s="205"/>
      <c r="AA41" s="206"/>
      <c r="AB41" s="207"/>
      <c r="AC41" s="207"/>
      <c r="AD41" s="208"/>
    </row>
    <row r="42" spans="1:32" ht="15" customHeight="1" x14ac:dyDescent="0.7">
      <c r="A42" s="191"/>
      <c r="B42" s="191"/>
      <c r="C42" s="141"/>
      <c r="D42" s="199"/>
      <c r="E42" s="199"/>
      <c r="F42" s="199"/>
      <c r="G42" s="141"/>
      <c r="H42" s="141"/>
      <c r="I42" s="141"/>
      <c r="J42" s="141"/>
      <c r="K42" s="141"/>
      <c r="L42" s="141"/>
      <c r="M42" s="141"/>
      <c r="N42" s="144"/>
      <c r="O42" s="148"/>
      <c r="P42" s="149"/>
      <c r="Q42" s="149"/>
      <c r="R42" s="140"/>
      <c r="AA42" s="130"/>
      <c r="AC42" s="132"/>
      <c r="AD42" s="133"/>
    </row>
    <row r="43" spans="1:32" x14ac:dyDescent="0.25">
      <c r="A43" s="191"/>
      <c r="B43" s="191"/>
      <c r="C43" s="142"/>
      <c r="D43" s="141"/>
      <c r="E43" s="142"/>
      <c r="F43" s="141"/>
      <c r="G43" s="141"/>
      <c r="H43" s="141"/>
      <c r="I43" s="141"/>
      <c r="J43" s="141"/>
      <c r="K43" s="141"/>
      <c r="L43" s="141"/>
      <c r="M43" s="141"/>
      <c r="N43" s="144"/>
      <c r="O43" s="148"/>
      <c r="P43" s="149"/>
      <c r="Q43" s="149"/>
      <c r="R43" s="140"/>
      <c r="AA43" s="130"/>
      <c r="AC43" s="132"/>
      <c r="AD43" s="133"/>
    </row>
    <row r="44" spans="1:32" x14ac:dyDescent="0.25">
      <c r="A44" s="191"/>
      <c r="B44" s="191"/>
      <c r="C44" s="209"/>
      <c r="D44" s="141"/>
      <c r="E44" s="142"/>
      <c r="F44" s="142"/>
      <c r="G44" s="143"/>
      <c r="H44" s="141"/>
      <c r="I44" s="141"/>
      <c r="J44" s="141"/>
      <c r="K44" s="141"/>
      <c r="L44" s="141"/>
      <c r="M44" s="141"/>
      <c r="N44" s="144"/>
      <c r="O44" s="148"/>
      <c r="P44" s="149"/>
      <c r="Q44" s="149"/>
      <c r="R44" s="140"/>
      <c r="AA44" s="130"/>
      <c r="AC44" s="132"/>
      <c r="AD44" s="133"/>
    </row>
    <row r="45" spans="1:32" x14ac:dyDescent="0.25">
      <c r="A45" s="191"/>
      <c r="B45" s="191"/>
      <c r="C45" s="209"/>
      <c r="D45" s="141"/>
      <c r="E45" s="142"/>
      <c r="F45" s="142"/>
      <c r="G45" s="143"/>
      <c r="H45" s="141"/>
      <c r="I45" s="141"/>
      <c r="J45" s="141"/>
      <c r="K45" s="141"/>
      <c r="L45" s="141"/>
      <c r="M45" s="141"/>
      <c r="N45" s="144"/>
      <c r="O45" s="148"/>
      <c r="P45" s="149"/>
      <c r="Q45" s="149"/>
      <c r="R45" s="140"/>
      <c r="AA45" s="130"/>
      <c r="AC45" s="132"/>
      <c r="AD45" s="133"/>
    </row>
    <row r="46" spans="1:32" x14ac:dyDescent="0.25">
      <c r="A46" s="191"/>
      <c r="B46" s="191"/>
      <c r="C46" s="209"/>
      <c r="D46" s="141"/>
      <c r="E46" s="142"/>
      <c r="F46" s="142"/>
      <c r="G46" s="143"/>
      <c r="H46" s="141"/>
      <c r="I46" s="141"/>
      <c r="J46" s="141"/>
      <c r="K46" s="141"/>
      <c r="L46" s="141"/>
      <c r="M46" s="141"/>
      <c r="N46" s="144"/>
      <c r="O46" s="148"/>
      <c r="P46" s="149"/>
      <c r="Q46" s="149"/>
      <c r="R46" s="140"/>
      <c r="AA46" s="130"/>
      <c r="AC46" s="132"/>
      <c r="AD46" s="133"/>
    </row>
    <row r="47" spans="1:32" x14ac:dyDescent="0.25">
      <c r="A47" s="191"/>
      <c r="B47" s="191"/>
      <c r="C47" s="209"/>
      <c r="D47" s="141"/>
      <c r="E47" s="142"/>
      <c r="F47" s="142"/>
      <c r="G47" s="143"/>
      <c r="H47" s="141"/>
      <c r="I47" s="141"/>
      <c r="J47" s="141"/>
      <c r="K47" s="141"/>
      <c r="L47" s="141"/>
      <c r="M47" s="141"/>
      <c r="N47" s="144"/>
      <c r="O47" s="148"/>
      <c r="P47" s="149"/>
      <c r="Q47" s="149"/>
      <c r="R47" s="140"/>
      <c r="AA47" s="130"/>
      <c r="AC47" s="132"/>
      <c r="AD47" s="133"/>
    </row>
    <row r="48" spans="1:32" x14ac:dyDescent="0.25">
      <c r="A48" s="191"/>
      <c r="B48" s="191"/>
      <c r="C48" s="209"/>
      <c r="D48" s="142"/>
      <c r="E48" s="142"/>
      <c r="F48" s="142"/>
      <c r="G48" s="143"/>
      <c r="H48" s="141"/>
      <c r="I48" s="141"/>
      <c r="J48" s="141"/>
      <c r="K48" s="141"/>
      <c r="L48" s="141"/>
      <c r="M48" s="141"/>
      <c r="N48" s="144"/>
      <c r="O48" s="148"/>
      <c r="P48" s="149"/>
      <c r="Q48" s="149"/>
      <c r="R48" s="140"/>
      <c r="AA48" s="130"/>
      <c r="AC48" s="132"/>
      <c r="AD48" s="133"/>
    </row>
    <row r="49" spans="1:30" x14ac:dyDescent="0.25">
      <c r="A49" s="191"/>
      <c r="B49" s="191"/>
      <c r="C49" s="209"/>
      <c r="D49" s="142"/>
      <c r="E49" s="142"/>
      <c r="F49" s="142"/>
      <c r="G49" s="143"/>
      <c r="H49" s="141"/>
      <c r="I49" s="141"/>
      <c r="J49" s="141"/>
      <c r="K49" s="141"/>
      <c r="L49" s="141"/>
      <c r="M49" s="141"/>
      <c r="N49" s="144"/>
      <c r="O49" s="148"/>
      <c r="P49" s="149"/>
      <c r="Q49" s="149"/>
      <c r="R49" s="140"/>
      <c r="AA49" s="130"/>
      <c r="AC49" s="132"/>
      <c r="AD49" s="133"/>
    </row>
    <row r="50" spans="1:30" x14ac:dyDescent="0.25">
      <c r="A50" s="210"/>
      <c r="B50" s="210"/>
      <c r="C50" s="211"/>
      <c r="D50" s="140"/>
      <c r="E50" s="140"/>
      <c r="F50" s="140"/>
      <c r="G50" s="212"/>
      <c r="H50" s="150"/>
      <c r="I50" s="150"/>
      <c r="J50" s="150"/>
      <c r="K50" s="150"/>
      <c r="L50" s="150"/>
      <c r="M50" s="150"/>
      <c r="N50" s="180"/>
      <c r="O50" s="213"/>
      <c r="P50" s="214"/>
      <c r="Q50" s="214"/>
      <c r="R50" s="140"/>
      <c r="AA50" s="130"/>
      <c r="AC50" s="132"/>
      <c r="AD50" s="133"/>
    </row>
    <row r="51" spans="1:30" x14ac:dyDescent="0.25">
      <c r="A51" s="210"/>
      <c r="B51" s="210"/>
      <c r="C51" s="211"/>
      <c r="D51" s="140"/>
      <c r="E51" s="140"/>
      <c r="F51" s="140"/>
      <c r="G51" s="212"/>
      <c r="H51" s="150"/>
      <c r="I51" s="150"/>
      <c r="J51" s="150"/>
      <c r="K51" s="150"/>
      <c r="L51" s="150"/>
      <c r="M51" s="150"/>
      <c r="N51" s="180"/>
      <c r="O51" s="213"/>
      <c r="P51" s="214"/>
      <c r="Q51" s="214"/>
      <c r="R51" s="140"/>
      <c r="AA51" s="130"/>
      <c r="AC51" s="132"/>
      <c r="AD51" s="133"/>
    </row>
    <row r="52" spans="1:30" x14ac:dyDescent="0.25">
      <c r="A52" s="210"/>
      <c r="B52" s="210"/>
      <c r="C52" s="150"/>
      <c r="D52" s="140"/>
      <c r="E52" s="150"/>
      <c r="F52" s="140"/>
      <c r="G52" s="212"/>
      <c r="H52" s="150"/>
      <c r="I52" s="150"/>
      <c r="J52" s="150"/>
      <c r="K52" s="150"/>
      <c r="L52" s="150"/>
      <c r="M52" s="150"/>
      <c r="N52" s="180"/>
      <c r="O52" s="213"/>
      <c r="P52" s="214"/>
      <c r="Q52" s="214"/>
      <c r="R52" s="140"/>
      <c r="AA52" s="130"/>
      <c r="AC52" s="132"/>
      <c r="AD52" s="133"/>
    </row>
    <row r="53" spans="1:30" x14ac:dyDescent="0.25">
      <c r="A53" s="210"/>
      <c r="B53" s="210"/>
      <c r="C53" s="150"/>
      <c r="D53" s="140"/>
      <c r="E53" s="150"/>
      <c r="F53" s="140"/>
      <c r="G53" s="212"/>
      <c r="H53" s="212"/>
      <c r="I53" s="212"/>
      <c r="J53" s="212"/>
      <c r="K53" s="150"/>
      <c r="L53" s="150"/>
      <c r="M53" s="150"/>
      <c r="N53" s="180"/>
      <c r="O53" s="213"/>
      <c r="P53" s="214"/>
      <c r="Q53" s="214"/>
      <c r="R53" s="140"/>
      <c r="AA53" s="130"/>
      <c r="AC53" s="132"/>
      <c r="AD53" s="133"/>
    </row>
    <row r="54" spans="1:30" x14ac:dyDescent="0.25">
      <c r="A54" s="210"/>
      <c r="B54" s="210"/>
      <c r="C54" s="150"/>
      <c r="D54" s="140"/>
      <c r="E54" s="140"/>
      <c r="F54" s="140"/>
      <c r="G54" s="212"/>
      <c r="H54" s="212"/>
      <c r="I54" s="212"/>
      <c r="J54" s="212"/>
      <c r="K54" s="150"/>
      <c r="L54" s="150"/>
      <c r="M54" s="150"/>
      <c r="N54" s="180"/>
      <c r="O54" s="213"/>
      <c r="P54" s="214"/>
      <c r="Q54" s="214"/>
      <c r="R54" s="140"/>
      <c r="AA54" s="130"/>
      <c r="AC54" s="132"/>
      <c r="AD54" s="133"/>
    </row>
    <row r="55" spans="1:30" x14ac:dyDescent="0.25">
      <c r="A55" s="210"/>
      <c r="B55" s="210"/>
      <c r="C55" s="150"/>
      <c r="D55" s="140"/>
      <c r="E55" s="140"/>
      <c r="F55" s="140"/>
      <c r="G55" s="212"/>
      <c r="H55" s="212"/>
      <c r="I55" s="212"/>
      <c r="J55" s="212"/>
      <c r="K55" s="150"/>
      <c r="L55" s="150"/>
      <c r="M55" s="150"/>
      <c r="N55" s="180"/>
      <c r="O55" s="213"/>
      <c r="P55" s="214"/>
      <c r="Q55" s="214"/>
      <c r="R55" s="140"/>
      <c r="AA55" s="130"/>
      <c r="AC55" s="132"/>
      <c r="AD55" s="133"/>
    </row>
    <row r="56" spans="1:30" x14ac:dyDescent="0.25">
      <c r="A56" s="210"/>
      <c r="B56" s="210"/>
      <c r="C56" s="150"/>
      <c r="D56" s="140"/>
      <c r="E56" s="150"/>
      <c r="F56" s="150"/>
      <c r="G56" s="212"/>
      <c r="H56" s="212"/>
      <c r="I56" s="212"/>
      <c r="J56" s="212"/>
      <c r="K56" s="150"/>
      <c r="L56" s="150"/>
      <c r="M56" s="150"/>
      <c r="N56" s="180"/>
      <c r="O56" s="213"/>
      <c r="P56" s="214"/>
      <c r="Q56" s="214"/>
      <c r="R56" s="140"/>
      <c r="AA56" s="130"/>
      <c r="AC56" s="132"/>
      <c r="AD56" s="133"/>
    </row>
    <row r="57" spans="1:30" x14ac:dyDescent="0.25">
      <c r="A57" s="210"/>
      <c r="B57" s="210"/>
      <c r="C57" s="150"/>
      <c r="D57" s="140"/>
      <c r="E57" s="140"/>
      <c r="F57" s="140"/>
      <c r="G57" s="212"/>
      <c r="H57" s="212"/>
      <c r="I57" s="212"/>
      <c r="J57" s="212"/>
      <c r="K57" s="150"/>
      <c r="L57" s="150"/>
      <c r="M57" s="150"/>
      <c r="N57" s="180"/>
      <c r="O57" s="213"/>
      <c r="P57" s="214"/>
      <c r="Q57" s="214"/>
      <c r="R57" s="140"/>
      <c r="AA57" s="130"/>
      <c r="AC57" s="132"/>
      <c r="AD57" s="133"/>
    </row>
    <row r="58" spans="1:30" x14ac:dyDescent="0.25">
      <c r="A58" s="150"/>
      <c r="B58" s="150"/>
      <c r="C58" s="211"/>
      <c r="D58" s="140"/>
      <c r="E58" s="140"/>
      <c r="F58" s="140"/>
      <c r="G58" s="212"/>
      <c r="H58" s="212"/>
      <c r="I58" s="212"/>
      <c r="J58" s="212"/>
      <c r="K58" s="212"/>
      <c r="L58" s="212"/>
      <c r="M58" s="140"/>
      <c r="N58" s="180"/>
      <c r="O58" s="213"/>
      <c r="P58" s="214"/>
      <c r="Q58" s="214"/>
      <c r="R58" s="140"/>
      <c r="AA58" s="130"/>
      <c r="AC58" s="132"/>
      <c r="AD58" s="133"/>
    </row>
    <row r="59" spans="1:30" x14ac:dyDescent="0.25">
      <c r="A59" s="150"/>
      <c r="B59" s="150"/>
      <c r="C59" s="211"/>
      <c r="D59" s="140"/>
      <c r="E59" s="140"/>
      <c r="F59" s="140"/>
      <c r="G59" s="212"/>
      <c r="H59" s="212"/>
      <c r="I59" s="212"/>
      <c r="J59" s="212"/>
      <c r="K59" s="212"/>
      <c r="L59" s="212"/>
      <c r="M59" s="140"/>
      <c r="N59" s="180"/>
      <c r="O59" s="213"/>
      <c r="P59" s="214"/>
      <c r="Q59" s="214"/>
      <c r="R59" s="140"/>
      <c r="AA59" s="130"/>
      <c r="AC59" s="132"/>
      <c r="AD59" s="133"/>
    </row>
    <row r="60" spans="1:30" x14ac:dyDescent="0.25">
      <c r="A60" s="150"/>
      <c r="B60" s="150"/>
      <c r="C60" s="211"/>
      <c r="D60" s="140"/>
      <c r="E60" s="140"/>
      <c r="F60" s="140"/>
      <c r="G60" s="212"/>
      <c r="H60" s="212"/>
      <c r="I60" s="212"/>
      <c r="J60" s="212"/>
      <c r="K60" s="212"/>
      <c r="L60" s="212"/>
      <c r="M60" s="140"/>
      <c r="N60" s="180"/>
      <c r="O60" s="213"/>
      <c r="P60" s="214"/>
      <c r="Q60" s="214"/>
      <c r="R60" s="140"/>
      <c r="AA60" s="130"/>
      <c r="AC60" s="132"/>
      <c r="AD60" s="133"/>
    </row>
    <row r="61" spans="1:30" x14ac:dyDescent="0.25">
      <c r="A61" s="150"/>
      <c r="B61" s="150"/>
      <c r="C61" s="211"/>
      <c r="D61" s="140"/>
      <c r="E61" s="140"/>
      <c r="F61" s="140"/>
      <c r="G61" s="212"/>
      <c r="H61" s="212"/>
      <c r="I61" s="212"/>
      <c r="J61" s="212"/>
      <c r="K61" s="212"/>
      <c r="L61" s="212"/>
      <c r="M61" s="140"/>
      <c r="N61" s="180"/>
      <c r="O61" s="213"/>
      <c r="P61" s="214"/>
      <c r="Q61" s="214"/>
      <c r="R61" s="140"/>
      <c r="AA61" s="130"/>
      <c r="AC61" s="132"/>
      <c r="AD61" s="133"/>
    </row>
    <row r="62" spans="1:30" x14ac:dyDescent="0.25">
      <c r="A62" s="150"/>
      <c r="B62" s="150"/>
      <c r="C62" s="211"/>
      <c r="D62" s="140"/>
      <c r="E62" s="140"/>
      <c r="F62" s="140"/>
      <c r="G62" s="212"/>
      <c r="H62" s="212"/>
      <c r="I62" s="212"/>
      <c r="J62" s="212"/>
      <c r="K62" s="212"/>
      <c r="L62" s="212"/>
      <c r="M62" s="140"/>
      <c r="N62" s="180"/>
      <c r="O62" s="213"/>
      <c r="P62" s="214"/>
      <c r="Q62" s="214"/>
      <c r="R62" s="140"/>
      <c r="AA62" s="130"/>
      <c r="AC62" s="132"/>
      <c r="AD62" s="133"/>
    </row>
    <row r="63" spans="1:30" x14ac:dyDescent="0.25">
      <c r="A63" s="150"/>
      <c r="B63" s="150"/>
      <c r="C63" s="211"/>
      <c r="D63" s="140"/>
      <c r="E63" s="140"/>
      <c r="F63" s="140"/>
      <c r="G63" s="212"/>
      <c r="H63" s="212"/>
      <c r="I63" s="212"/>
      <c r="J63" s="212"/>
      <c r="K63" s="212"/>
      <c r="L63" s="212"/>
      <c r="M63" s="140"/>
      <c r="N63" s="180"/>
      <c r="O63" s="213"/>
      <c r="P63" s="214"/>
      <c r="Q63" s="214"/>
      <c r="R63" s="140"/>
      <c r="AA63" s="130"/>
      <c r="AC63" s="132"/>
      <c r="AD63" s="133"/>
    </row>
    <row r="64" spans="1:30" x14ac:dyDescent="0.25">
      <c r="C64" s="215"/>
      <c r="AA64" s="130"/>
      <c r="AC64" s="132"/>
      <c r="AD64" s="133"/>
    </row>
    <row r="65" spans="3:30" x14ac:dyDescent="0.25">
      <c r="C65" s="215"/>
      <c r="AA65" s="130"/>
      <c r="AC65" s="132"/>
      <c r="AD65" s="133"/>
    </row>
    <row r="66" spans="3:30" x14ac:dyDescent="0.25">
      <c r="C66" s="215"/>
      <c r="AA66" s="130"/>
      <c r="AC66" s="132"/>
      <c r="AD66" s="133"/>
    </row>
    <row r="67" spans="3:30" x14ac:dyDescent="0.25">
      <c r="C67" s="215"/>
      <c r="AA67" s="130"/>
      <c r="AC67" s="132"/>
      <c r="AD67" s="133"/>
    </row>
    <row r="68" spans="3:30" x14ac:dyDescent="0.25">
      <c r="C68" s="215"/>
      <c r="AA68" s="130"/>
      <c r="AC68" s="132"/>
      <c r="AD68" s="133"/>
    </row>
    <row r="69" spans="3:30" x14ac:dyDescent="0.25">
      <c r="C69" s="215"/>
      <c r="AA69" s="130"/>
      <c r="AC69" s="132"/>
      <c r="AD69" s="133"/>
    </row>
    <row r="70" spans="3:30" x14ac:dyDescent="0.25">
      <c r="C70" s="215"/>
      <c r="AA70" s="130"/>
      <c r="AC70" s="132"/>
      <c r="AD70" s="133"/>
    </row>
    <row r="71" spans="3:30" x14ac:dyDescent="0.25">
      <c r="C71" s="215"/>
      <c r="AA71" s="130"/>
      <c r="AC71" s="132"/>
      <c r="AD71" s="133"/>
    </row>
    <row r="72" spans="3:30" x14ac:dyDescent="0.25">
      <c r="C72" s="215"/>
      <c r="AA72" s="130"/>
      <c r="AC72" s="132"/>
      <c r="AD72" s="133"/>
    </row>
    <row r="73" spans="3:30" x14ac:dyDescent="0.25">
      <c r="C73" s="215"/>
      <c r="AA73" s="130"/>
      <c r="AC73" s="132"/>
      <c r="AD73" s="133"/>
    </row>
    <row r="74" spans="3:30" x14ac:dyDescent="0.25">
      <c r="C74" s="215"/>
      <c r="AA74" s="130"/>
      <c r="AC74" s="132"/>
      <c r="AD74" s="133"/>
    </row>
    <row r="75" spans="3:30" x14ac:dyDescent="0.25">
      <c r="C75" s="215"/>
      <c r="AA75" s="130"/>
      <c r="AC75" s="132"/>
      <c r="AD75" s="133"/>
    </row>
    <row r="76" spans="3:30" x14ac:dyDescent="0.25">
      <c r="C76" s="215"/>
      <c r="AA76" s="130"/>
      <c r="AC76" s="132"/>
      <c r="AD76" s="133"/>
    </row>
    <row r="77" spans="3:30" x14ac:dyDescent="0.25">
      <c r="C77" s="215"/>
      <c r="AA77" s="130"/>
      <c r="AC77" s="132"/>
      <c r="AD77" s="133"/>
    </row>
    <row r="78" spans="3:30" x14ac:dyDescent="0.25">
      <c r="C78" s="215"/>
      <c r="AA78" s="130"/>
      <c r="AC78" s="132"/>
      <c r="AD78" s="133"/>
    </row>
    <row r="79" spans="3:30" x14ac:dyDescent="0.25">
      <c r="C79" s="215"/>
      <c r="AA79" s="130"/>
      <c r="AC79" s="132"/>
      <c r="AD79" s="133"/>
    </row>
    <row r="80" spans="3:30" x14ac:dyDescent="0.25">
      <c r="C80" s="215"/>
      <c r="AA80" s="130"/>
      <c r="AC80" s="132"/>
      <c r="AD80" s="133"/>
    </row>
    <row r="81" spans="3:30" x14ac:dyDescent="0.25">
      <c r="C81" s="215"/>
      <c r="AA81" s="130"/>
      <c r="AC81" s="132"/>
      <c r="AD81" s="133"/>
    </row>
    <row r="82" spans="3:30" x14ac:dyDescent="0.25">
      <c r="C82" s="215"/>
      <c r="AA82" s="130"/>
      <c r="AC82" s="132"/>
      <c r="AD82" s="133"/>
    </row>
    <row r="83" spans="3:30" x14ac:dyDescent="0.25">
      <c r="C83" s="215"/>
      <c r="AA83" s="130"/>
      <c r="AC83" s="132"/>
      <c r="AD83" s="133"/>
    </row>
    <row r="84" spans="3:30" x14ac:dyDescent="0.25">
      <c r="C84" s="215"/>
      <c r="AA84" s="130"/>
      <c r="AC84" s="132"/>
      <c r="AD84" s="133"/>
    </row>
    <row r="85" spans="3:30" x14ac:dyDescent="0.25">
      <c r="C85" s="215"/>
      <c r="AA85" s="130"/>
      <c r="AC85" s="132"/>
      <c r="AD85" s="133"/>
    </row>
    <row r="86" spans="3:30" x14ac:dyDescent="0.25">
      <c r="C86" s="215"/>
      <c r="AA86" s="130"/>
      <c r="AC86" s="132"/>
      <c r="AD86" s="133"/>
    </row>
    <row r="87" spans="3:30" x14ac:dyDescent="0.25">
      <c r="C87" s="215"/>
      <c r="AA87" s="130"/>
      <c r="AC87" s="132"/>
      <c r="AD87" s="133"/>
    </row>
    <row r="88" spans="3:30" x14ac:dyDescent="0.25">
      <c r="C88" s="215"/>
      <c r="AA88" s="130"/>
      <c r="AC88" s="132"/>
      <c r="AD88" s="133"/>
    </row>
    <row r="89" spans="3:30" x14ac:dyDescent="0.25">
      <c r="C89" s="215"/>
      <c r="AA89" s="130"/>
      <c r="AC89" s="132"/>
      <c r="AD89" s="133"/>
    </row>
    <row r="90" spans="3:30" x14ac:dyDescent="0.25">
      <c r="C90" s="215"/>
      <c r="AA90" s="130"/>
      <c r="AC90" s="132"/>
      <c r="AD90" s="133"/>
    </row>
    <row r="91" spans="3:30" x14ac:dyDescent="0.25">
      <c r="C91" s="215"/>
      <c r="AA91" s="130"/>
      <c r="AC91" s="132"/>
      <c r="AD91" s="133"/>
    </row>
    <row r="92" spans="3:30" x14ac:dyDescent="0.25">
      <c r="C92" s="215"/>
      <c r="AA92" s="130"/>
      <c r="AC92" s="132"/>
      <c r="AD92" s="133"/>
    </row>
    <row r="93" spans="3:30" x14ac:dyDescent="0.25">
      <c r="C93" s="215"/>
      <c r="AA93" s="130"/>
      <c r="AC93" s="132"/>
      <c r="AD93" s="133"/>
    </row>
    <row r="94" spans="3:30" x14ac:dyDescent="0.25">
      <c r="C94" s="215"/>
      <c r="AA94" s="130"/>
      <c r="AC94" s="132"/>
      <c r="AD94" s="133"/>
    </row>
    <row r="95" spans="3:30" x14ac:dyDescent="0.25">
      <c r="C95" s="215"/>
      <c r="AA95" s="130"/>
      <c r="AC95" s="132"/>
      <c r="AD95" s="133"/>
    </row>
    <row r="96" spans="3:30" x14ac:dyDescent="0.25">
      <c r="C96" s="215"/>
      <c r="AA96" s="130"/>
      <c r="AC96" s="132"/>
      <c r="AD96" s="133"/>
    </row>
    <row r="97" spans="3:30" x14ac:dyDescent="0.25">
      <c r="C97" s="215"/>
      <c r="AA97" s="130"/>
      <c r="AC97" s="132"/>
      <c r="AD97" s="133"/>
    </row>
    <row r="98" spans="3:30" x14ac:dyDescent="0.25">
      <c r="C98" s="215"/>
      <c r="AA98" s="130"/>
      <c r="AC98" s="132"/>
      <c r="AD98" s="133"/>
    </row>
    <row r="99" spans="3:30" x14ac:dyDescent="0.25">
      <c r="C99" s="215"/>
      <c r="AA99" s="130"/>
      <c r="AC99" s="132"/>
      <c r="AD99" s="133"/>
    </row>
    <row r="100" spans="3:30" x14ac:dyDescent="0.25">
      <c r="C100" s="215"/>
      <c r="AA100" s="130"/>
      <c r="AC100" s="132"/>
      <c r="AD100" s="133"/>
    </row>
    <row r="101" spans="3:30" x14ac:dyDescent="0.25">
      <c r="C101" s="215"/>
      <c r="AA101" s="130"/>
      <c r="AC101" s="132"/>
      <c r="AD101" s="133"/>
    </row>
    <row r="102" spans="3:30" x14ac:dyDescent="0.25">
      <c r="C102" s="215"/>
      <c r="AA102" s="130"/>
      <c r="AC102" s="132"/>
      <c r="AD102" s="133"/>
    </row>
    <row r="103" spans="3:30" x14ac:dyDescent="0.25">
      <c r="C103" s="215"/>
      <c r="AA103" s="130"/>
      <c r="AC103" s="132"/>
      <c r="AD103" s="133"/>
    </row>
    <row r="104" spans="3:30" x14ac:dyDescent="0.25">
      <c r="C104" s="215"/>
      <c r="AA104" s="130"/>
      <c r="AC104" s="132"/>
      <c r="AD104" s="133"/>
    </row>
    <row r="105" spans="3:30" x14ac:dyDescent="0.25">
      <c r="C105" s="215"/>
      <c r="AA105" s="130"/>
      <c r="AC105" s="132"/>
      <c r="AD105" s="133"/>
    </row>
    <row r="106" spans="3:30" x14ac:dyDescent="0.25">
      <c r="C106" s="215"/>
      <c r="AA106" s="130"/>
      <c r="AC106" s="132"/>
      <c r="AD106" s="133"/>
    </row>
    <row r="107" spans="3:30" x14ac:dyDescent="0.25">
      <c r="C107" s="215"/>
      <c r="AA107" s="130"/>
      <c r="AC107" s="132"/>
      <c r="AD107" s="133"/>
    </row>
    <row r="108" spans="3:30" x14ac:dyDescent="0.25">
      <c r="C108" s="215"/>
      <c r="AA108" s="130"/>
      <c r="AC108" s="132"/>
      <c r="AD108" s="133"/>
    </row>
    <row r="109" spans="3:30" x14ac:dyDescent="0.25">
      <c r="C109" s="215"/>
      <c r="AA109" s="130"/>
      <c r="AC109" s="132"/>
      <c r="AD109" s="133"/>
    </row>
    <row r="110" spans="3:30" x14ac:dyDescent="0.25">
      <c r="C110" s="215"/>
      <c r="AA110" s="130"/>
      <c r="AC110" s="132"/>
      <c r="AD110" s="133"/>
    </row>
    <row r="111" spans="3:30" x14ac:dyDescent="0.25">
      <c r="C111" s="215"/>
      <c r="AA111" s="130"/>
      <c r="AC111" s="132"/>
      <c r="AD111" s="133"/>
    </row>
    <row r="112" spans="3:30" x14ac:dyDescent="0.25">
      <c r="C112" s="215"/>
      <c r="AA112" s="130"/>
      <c r="AC112" s="132"/>
      <c r="AD112" s="133"/>
    </row>
    <row r="113" spans="3:30" x14ac:dyDescent="0.25">
      <c r="C113" s="215"/>
      <c r="AA113" s="130"/>
      <c r="AC113" s="132"/>
      <c r="AD113" s="133"/>
    </row>
    <row r="114" spans="3:30" x14ac:dyDescent="0.25">
      <c r="C114" s="215"/>
      <c r="AA114" s="130"/>
      <c r="AC114" s="132"/>
      <c r="AD114" s="133"/>
    </row>
    <row r="115" spans="3:30" x14ac:dyDescent="0.25">
      <c r="C115" s="215"/>
      <c r="AA115" s="130"/>
      <c r="AC115" s="132"/>
      <c r="AD115" s="133"/>
    </row>
    <row r="116" spans="3:30" x14ac:dyDescent="0.25">
      <c r="C116" s="215"/>
      <c r="AA116" s="130"/>
      <c r="AC116" s="132"/>
      <c r="AD116" s="133"/>
    </row>
    <row r="117" spans="3:30" x14ac:dyDescent="0.25">
      <c r="C117" s="215"/>
      <c r="AA117" s="130"/>
      <c r="AC117" s="132"/>
      <c r="AD117" s="133"/>
    </row>
    <row r="118" spans="3:30" x14ac:dyDescent="0.25">
      <c r="C118" s="215"/>
      <c r="AA118" s="130"/>
      <c r="AC118" s="132"/>
      <c r="AD118" s="133"/>
    </row>
    <row r="119" spans="3:30" x14ac:dyDescent="0.25">
      <c r="C119" s="215"/>
      <c r="AA119" s="130"/>
      <c r="AC119" s="132"/>
      <c r="AD119" s="133"/>
    </row>
    <row r="120" spans="3:30" x14ac:dyDescent="0.25">
      <c r="C120" s="215"/>
      <c r="AA120" s="130"/>
      <c r="AC120" s="132"/>
      <c r="AD120" s="133"/>
    </row>
    <row r="121" spans="3:30" x14ac:dyDescent="0.25">
      <c r="C121" s="215"/>
      <c r="AA121" s="130"/>
      <c r="AC121" s="132"/>
      <c r="AD121" s="133"/>
    </row>
    <row r="122" spans="3:30" x14ac:dyDescent="0.25">
      <c r="C122" s="215"/>
      <c r="AA122" s="130"/>
      <c r="AC122" s="132"/>
      <c r="AD122" s="133"/>
    </row>
    <row r="123" spans="3:30" x14ac:dyDescent="0.25">
      <c r="C123" s="215"/>
      <c r="AA123" s="130"/>
      <c r="AC123" s="132"/>
      <c r="AD123" s="133"/>
    </row>
    <row r="124" spans="3:30" x14ac:dyDescent="0.25">
      <c r="C124" s="215"/>
      <c r="AA124" s="130"/>
      <c r="AC124" s="132"/>
      <c r="AD124" s="133"/>
    </row>
    <row r="125" spans="3:30" x14ac:dyDescent="0.25">
      <c r="C125" s="215"/>
      <c r="AA125" s="130"/>
      <c r="AC125" s="132"/>
      <c r="AD125" s="133"/>
    </row>
    <row r="126" spans="3:30" x14ac:dyDescent="0.25">
      <c r="C126" s="215"/>
      <c r="AA126" s="130"/>
      <c r="AC126" s="132"/>
      <c r="AD126" s="133"/>
    </row>
    <row r="127" spans="3:30" x14ac:dyDescent="0.25">
      <c r="C127" s="215"/>
      <c r="AA127" s="130"/>
      <c r="AC127" s="132"/>
      <c r="AD127" s="133"/>
    </row>
    <row r="128" spans="3:30" x14ac:dyDescent="0.25">
      <c r="C128" s="215"/>
      <c r="AA128" s="130"/>
      <c r="AC128" s="132"/>
      <c r="AD128" s="133"/>
    </row>
    <row r="129" spans="3:30" x14ac:dyDescent="0.25">
      <c r="C129" s="215"/>
      <c r="AA129" s="130"/>
      <c r="AC129" s="132"/>
      <c r="AD129" s="133"/>
    </row>
    <row r="130" spans="3:30" x14ac:dyDescent="0.25">
      <c r="C130" s="215"/>
      <c r="AA130" s="130"/>
      <c r="AC130" s="132"/>
      <c r="AD130" s="133"/>
    </row>
    <row r="131" spans="3:30" x14ac:dyDescent="0.25">
      <c r="C131" s="215"/>
      <c r="AA131" s="130"/>
      <c r="AC131" s="132"/>
      <c r="AD131" s="133"/>
    </row>
    <row r="132" spans="3:30" x14ac:dyDescent="0.25">
      <c r="C132" s="215"/>
      <c r="AA132" s="130"/>
      <c r="AC132" s="132"/>
      <c r="AD132" s="133"/>
    </row>
    <row r="133" spans="3:30" x14ac:dyDescent="0.25">
      <c r="C133" s="215"/>
      <c r="AA133" s="130"/>
      <c r="AC133" s="132"/>
      <c r="AD133" s="133"/>
    </row>
    <row r="134" spans="3:30" x14ac:dyDescent="0.25">
      <c r="C134" s="215"/>
      <c r="AA134" s="130"/>
      <c r="AC134" s="132"/>
      <c r="AD134" s="133"/>
    </row>
    <row r="135" spans="3:30" x14ac:dyDescent="0.25">
      <c r="C135" s="215"/>
      <c r="AA135" s="130"/>
      <c r="AC135" s="132"/>
      <c r="AD135" s="133"/>
    </row>
    <row r="136" spans="3:30" x14ac:dyDescent="0.25">
      <c r="C136" s="215"/>
      <c r="AA136" s="130"/>
      <c r="AC136" s="132"/>
      <c r="AD136" s="133"/>
    </row>
    <row r="137" spans="3:30" x14ac:dyDescent="0.25">
      <c r="C137" s="215"/>
      <c r="AA137" s="130"/>
      <c r="AC137" s="132"/>
      <c r="AD137" s="133"/>
    </row>
    <row r="138" spans="3:30" x14ac:dyDescent="0.25">
      <c r="C138" s="215"/>
      <c r="AA138" s="130"/>
      <c r="AC138" s="132"/>
      <c r="AD138" s="133"/>
    </row>
    <row r="139" spans="3:30" x14ac:dyDescent="0.25">
      <c r="C139" s="215"/>
      <c r="AA139" s="130"/>
      <c r="AC139" s="132"/>
      <c r="AD139" s="133"/>
    </row>
    <row r="140" spans="3:30" x14ac:dyDescent="0.25">
      <c r="C140" s="215"/>
      <c r="AA140" s="130"/>
      <c r="AC140" s="132"/>
      <c r="AD140" s="133"/>
    </row>
    <row r="141" spans="3:30" x14ac:dyDescent="0.25">
      <c r="C141" s="215"/>
      <c r="AA141" s="130"/>
      <c r="AC141" s="132"/>
      <c r="AD141" s="133"/>
    </row>
    <row r="142" spans="3:30" x14ac:dyDescent="0.25">
      <c r="C142" s="215"/>
      <c r="AA142" s="130"/>
      <c r="AC142" s="132"/>
      <c r="AD142" s="133"/>
    </row>
    <row r="143" spans="3:30" x14ac:dyDescent="0.25">
      <c r="C143" s="215"/>
      <c r="AA143" s="130"/>
      <c r="AC143" s="132"/>
      <c r="AD143" s="133"/>
    </row>
    <row r="144" spans="3:30" x14ac:dyDescent="0.25">
      <c r="C144" s="215"/>
      <c r="AA144" s="130"/>
      <c r="AC144" s="132"/>
      <c r="AD144" s="133"/>
    </row>
    <row r="145" spans="3:30" x14ac:dyDescent="0.25">
      <c r="C145" s="215"/>
      <c r="AA145" s="130"/>
      <c r="AC145" s="132"/>
      <c r="AD145" s="133"/>
    </row>
    <row r="146" spans="3:30" x14ac:dyDescent="0.25">
      <c r="C146" s="215"/>
      <c r="AA146" s="130"/>
      <c r="AC146" s="132"/>
      <c r="AD146" s="133"/>
    </row>
    <row r="147" spans="3:30" x14ac:dyDescent="0.25">
      <c r="C147" s="215"/>
      <c r="AA147" s="130"/>
      <c r="AC147" s="132"/>
      <c r="AD147" s="133"/>
    </row>
    <row r="148" spans="3:30" x14ac:dyDescent="0.25">
      <c r="C148" s="215"/>
      <c r="AA148" s="130"/>
      <c r="AC148" s="132"/>
      <c r="AD148" s="133"/>
    </row>
    <row r="149" spans="3:30" x14ac:dyDescent="0.25">
      <c r="C149" s="215"/>
      <c r="AA149" s="130"/>
      <c r="AC149" s="132"/>
      <c r="AD149" s="133"/>
    </row>
    <row r="150" spans="3:30" x14ac:dyDescent="0.25">
      <c r="C150" s="215"/>
      <c r="AA150" s="130"/>
      <c r="AC150" s="132"/>
      <c r="AD150" s="133"/>
    </row>
    <row r="151" spans="3:30" x14ac:dyDescent="0.25">
      <c r="C151" s="215"/>
      <c r="AA151" s="130"/>
      <c r="AC151" s="132"/>
      <c r="AD151" s="133"/>
    </row>
    <row r="152" spans="3:30" x14ac:dyDescent="0.25">
      <c r="C152" s="215"/>
      <c r="AA152" s="130"/>
      <c r="AC152" s="132"/>
      <c r="AD152" s="133"/>
    </row>
    <row r="153" spans="3:30" x14ac:dyDescent="0.25">
      <c r="C153" s="215"/>
      <c r="AA153" s="130"/>
      <c r="AC153" s="132"/>
      <c r="AD153" s="133"/>
    </row>
    <row r="154" spans="3:30" x14ac:dyDescent="0.25">
      <c r="C154" s="215"/>
      <c r="AA154" s="130"/>
      <c r="AC154" s="132"/>
      <c r="AD154" s="133"/>
    </row>
    <row r="155" spans="3:30" x14ac:dyDescent="0.25">
      <c r="C155" s="215"/>
      <c r="AA155" s="130"/>
      <c r="AC155" s="132"/>
      <c r="AD155" s="133"/>
    </row>
    <row r="156" spans="3:30" x14ac:dyDescent="0.25">
      <c r="C156" s="215"/>
      <c r="AA156" s="130"/>
      <c r="AC156" s="132"/>
      <c r="AD156" s="133"/>
    </row>
    <row r="157" spans="3:30" x14ac:dyDescent="0.25">
      <c r="C157" s="215"/>
      <c r="AA157" s="130"/>
      <c r="AC157" s="132"/>
      <c r="AD157" s="133"/>
    </row>
    <row r="158" spans="3:30" x14ac:dyDescent="0.25">
      <c r="C158" s="215"/>
      <c r="AA158" s="130"/>
      <c r="AC158" s="132"/>
      <c r="AD158" s="133"/>
    </row>
    <row r="159" spans="3:30" x14ac:dyDescent="0.25">
      <c r="C159" s="215"/>
      <c r="AA159" s="130"/>
      <c r="AC159" s="132"/>
      <c r="AD159" s="133"/>
    </row>
    <row r="160" spans="3:30" x14ac:dyDescent="0.25">
      <c r="C160" s="215"/>
      <c r="AA160" s="130"/>
      <c r="AC160" s="132"/>
      <c r="AD160" s="133"/>
    </row>
    <row r="161" spans="3:30" x14ac:dyDescent="0.25">
      <c r="C161" s="215"/>
      <c r="AA161" s="130"/>
      <c r="AC161" s="132"/>
      <c r="AD161" s="133"/>
    </row>
    <row r="162" spans="3:30" x14ac:dyDescent="0.25">
      <c r="C162" s="215"/>
      <c r="AA162" s="130"/>
      <c r="AC162" s="132"/>
      <c r="AD162" s="133"/>
    </row>
    <row r="163" spans="3:30" x14ac:dyDescent="0.25">
      <c r="C163" s="215"/>
      <c r="AA163" s="130"/>
      <c r="AC163" s="132"/>
      <c r="AD163" s="133"/>
    </row>
    <row r="164" spans="3:30" x14ac:dyDescent="0.25">
      <c r="C164" s="215"/>
      <c r="AA164" s="130"/>
      <c r="AC164" s="132"/>
      <c r="AD164" s="133"/>
    </row>
    <row r="165" spans="3:30" x14ac:dyDescent="0.25">
      <c r="C165" s="215"/>
      <c r="AA165" s="130"/>
      <c r="AC165" s="132"/>
      <c r="AD165" s="133"/>
    </row>
    <row r="166" spans="3:30" x14ac:dyDescent="0.25">
      <c r="C166" s="215"/>
      <c r="AA166" s="130"/>
      <c r="AC166" s="132"/>
      <c r="AD166" s="133"/>
    </row>
    <row r="167" spans="3:30" x14ac:dyDescent="0.25">
      <c r="C167" s="215"/>
      <c r="AA167" s="130"/>
      <c r="AC167" s="132"/>
      <c r="AD167" s="133"/>
    </row>
    <row r="168" spans="3:30" x14ac:dyDescent="0.25">
      <c r="C168" s="215"/>
      <c r="AA168" s="130"/>
      <c r="AC168" s="132"/>
      <c r="AD168" s="133"/>
    </row>
    <row r="169" spans="3:30" x14ac:dyDescent="0.25">
      <c r="C169" s="215"/>
      <c r="AA169" s="130"/>
      <c r="AC169" s="132"/>
      <c r="AD169" s="133"/>
    </row>
    <row r="170" spans="3:30" x14ac:dyDescent="0.25">
      <c r="C170" s="215"/>
      <c r="AA170" s="130"/>
      <c r="AC170" s="132"/>
      <c r="AD170" s="133"/>
    </row>
    <row r="171" spans="3:30" x14ac:dyDescent="0.25">
      <c r="C171" s="215"/>
      <c r="AA171" s="130"/>
      <c r="AC171" s="132"/>
      <c r="AD171" s="133"/>
    </row>
    <row r="172" spans="3:30" x14ac:dyDescent="0.25">
      <c r="C172" s="215"/>
      <c r="AA172" s="130"/>
      <c r="AC172" s="132"/>
      <c r="AD172" s="133"/>
    </row>
    <row r="173" spans="3:30" x14ac:dyDescent="0.25">
      <c r="C173" s="215"/>
      <c r="AA173" s="130"/>
      <c r="AC173" s="132"/>
      <c r="AD173" s="133"/>
    </row>
    <row r="174" spans="3:30" x14ac:dyDescent="0.25">
      <c r="C174" s="215"/>
      <c r="AA174" s="130"/>
      <c r="AC174" s="132"/>
      <c r="AD174" s="133"/>
    </row>
    <row r="175" spans="3:30" x14ac:dyDescent="0.25">
      <c r="C175" s="215"/>
      <c r="AA175" s="130"/>
      <c r="AC175" s="132"/>
      <c r="AD175" s="133"/>
    </row>
    <row r="176" spans="3:30" x14ac:dyDescent="0.25">
      <c r="C176" s="215"/>
      <c r="AA176" s="130"/>
      <c r="AC176" s="132"/>
      <c r="AD176" s="133"/>
    </row>
    <row r="177" spans="3:30" x14ac:dyDescent="0.25">
      <c r="C177" s="215"/>
      <c r="AA177" s="130"/>
      <c r="AC177" s="132"/>
      <c r="AD177" s="133"/>
    </row>
    <row r="178" spans="3:30" x14ac:dyDescent="0.25">
      <c r="C178" s="215"/>
      <c r="AA178" s="130"/>
      <c r="AC178" s="132"/>
      <c r="AD178" s="133"/>
    </row>
    <row r="179" spans="3:30" x14ac:dyDescent="0.25">
      <c r="C179" s="215"/>
      <c r="AA179" s="130"/>
      <c r="AC179" s="132"/>
      <c r="AD179" s="133"/>
    </row>
    <row r="180" spans="3:30" x14ac:dyDescent="0.25">
      <c r="C180" s="215"/>
      <c r="AA180" s="130"/>
      <c r="AC180" s="132"/>
      <c r="AD180" s="133"/>
    </row>
    <row r="181" spans="3:30" x14ac:dyDescent="0.25">
      <c r="C181" s="215"/>
      <c r="AA181" s="130"/>
      <c r="AC181" s="132"/>
      <c r="AD181" s="133"/>
    </row>
    <row r="182" spans="3:30" x14ac:dyDescent="0.25">
      <c r="C182" s="215"/>
      <c r="AA182" s="130"/>
      <c r="AC182" s="132"/>
      <c r="AD182" s="133"/>
    </row>
    <row r="183" spans="3:30" x14ac:dyDescent="0.25">
      <c r="C183" s="215"/>
      <c r="AA183" s="130"/>
      <c r="AC183" s="132"/>
      <c r="AD183" s="133"/>
    </row>
    <row r="184" spans="3:30" x14ac:dyDescent="0.25">
      <c r="C184" s="215"/>
      <c r="AA184" s="130"/>
      <c r="AC184" s="132"/>
      <c r="AD184" s="133"/>
    </row>
    <row r="185" spans="3:30" x14ac:dyDescent="0.25">
      <c r="C185" s="215"/>
      <c r="AA185" s="130"/>
      <c r="AC185" s="132"/>
      <c r="AD185" s="133"/>
    </row>
    <row r="186" spans="3:30" x14ac:dyDescent="0.25">
      <c r="C186" s="215"/>
      <c r="AA186" s="130"/>
      <c r="AC186" s="132"/>
      <c r="AD186" s="133"/>
    </row>
    <row r="187" spans="3:30" x14ac:dyDescent="0.25">
      <c r="C187" s="215"/>
      <c r="AA187" s="130"/>
      <c r="AC187" s="132"/>
      <c r="AD187" s="133"/>
    </row>
    <row r="188" spans="3:30" x14ac:dyDescent="0.25">
      <c r="C188" s="215"/>
      <c r="AA188" s="130"/>
      <c r="AC188" s="132"/>
      <c r="AD188" s="133"/>
    </row>
    <row r="189" spans="3:30" x14ac:dyDescent="0.25">
      <c r="C189" s="215"/>
      <c r="AA189" s="130"/>
      <c r="AC189" s="132"/>
      <c r="AD189" s="133"/>
    </row>
    <row r="190" spans="3:30" x14ac:dyDescent="0.25">
      <c r="C190" s="215"/>
      <c r="AA190" s="130"/>
      <c r="AC190" s="132"/>
      <c r="AD190" s="133"/>
    </row>
    <row r="191" spans="3:30" x14ac:dyDescent="0.25">
      <c r="C191" s="215"/>
      <c r="AA191" s="130"/>
      <c r="AC191" s="132"/>
      <c r="AD191" s="133"/>
    </row>
    <row r="192" spans="3:30" x14ac:dyDescent="0.25">
      <c r="C192" s="215"/>
      <c r="AA192" s="130"/>
      <c r="AC192" s="132"/>
      <c r="AD192" s="133"/>
    </row>
    <row r="193" spans="3:30" x14ac:dyDescent="0.25">
      <c r="C193" s="215"/>
      <c r="AA193" s="130"/>
      <c r="AC193" s="132"/>
      <c r="AD193" s="133"/>
    </row>
    <row r="194" spans="3:30" x14ac:dyDescent="0.25">
      <c r="C194" s="215"/>
      <c r="AA194" s="130"/>
      <c r="AC194" s="132"/>
      <c r="AD194" s="133"/>
    </row>
    <row r="195" spans="3:30" x14ac:dyDescent="0.25">
      <c r="C195" s="215"/>
      <c r="AA195" s="130"/>
      <c r="AC195" s="132"/>
      <c r="AD195" s="133"/>
    </row>
    <row r="196" spans="3:30" x14ac:dyDescent="0.25">
      <c r="C196" s="215"/>
      <c r="AA196" s="130"/>
      <c r="AC196" s="132"/>
      <c r="AD196" s="133"/>
    </row>
    <row r="197" spans="3:30" x14ac:dyDescent="0.25">
      <c r="C197" s="215"/>
      <c r="AA197" s="130"/>
      <c r="AC197" s="132"/>
      <c r="AD197" s="133"/>
    </row>
    <row r="198" spans="3:30" x14ac:dyDescent="0.25">
      <c r="C198" s="215"/>
      <c r="AA198" s="130"/>
      <c r="AC198" s="132"/>
      <c r="AD198" s="133"/>
    </row>
    <row r="199" spans="3:30" x14ac:dyDescent="0.25">
      <c r="C199" s="215"/>
      <c r="AA199" s="130"/>
      <c r="AC199" s="132"/>
      <c r="AD199" s="133"/>
    </row>
    <row r="200" spans="3:30" x14ac:dyDescent="0.25">
      <c r="C200" s="215"/>
      <c r="AA200" s="130"/>
      <c r="AC200" s="132"/>
      <c r="AD200" s="133"/>
    </row>
    <row r="201" spans="3:30" x14ac:dyDescent="0.25">
      <c r="C201" s="215"/>
      <c r="AA201" s="130"/>
      <c r="AC201" s="132"/>
      <c r="AD201" s="133"/>
    </row>
    <row r="202" spans="3:30" x14ac:dyDescent="0.25">
      <c r="C202" s="215"/>
      <c r="AA202" s="130"/>
      <c r="AC202" s="132"/>
      <c r="AD202" s="133"/>
    </row>
    <row r="203" spans="3:30" x14ac:dyDescent="0.25">
      <c r="C203" s="215"/>
      <c r="AA203" s="130"/>
      <c r="AC203" s="132"/>
      <c r="AD203" s="133"/>
    </row>
    <row r="204" spans="3:30" x14ac:dyDescent="0.25">
      <c r="C204" s="215"/>
      <c r="AA204" s="130"/>
      <c r="AC204" s="132"/>
      <c r="AD204" s="133"/>
    </row>
    <row r="205" spans="3:30" x14ac:dyDescent="0.25">
      <c r="C205" s="215"/>
      <c r="AA205" s="130"/>
      <c r="AC205" s="132"/>
      <c r="AD205" s="133"/>
    </row>
    <row r="206" spans="3:30" x14ac:dyDescent="0.25">
      <c r="C206" s="215"/>
      <c r="AA206" s="130"/>
      <c r="AC206" s="132"/>
      <c r="AD206" s="133"/>
    </row>
    <row r="207" spans="3:30" x14ac:dyDescent="0.25">
      <c r="C207" s="215"/>
      <c r="AA207" s="130"/>
      <c r="AC207" s="132"/>
      <c r="AD207" s="133"/>
    </row>
    <row r="208" spans="3:30" x14ac:dyDescent="0.25">
      <c r="C208" s="215"/>
      <c r="AA208" s="130"/>
      <c r="AC208" s="132"/>
      <c r="AD208" s="133"/>
    </row>
    <row r="209" spans="3:30" x14ac:dyDescent="0.25">
      <c r="C209" s="215"/>
      <c r="AA209" s="130"/>
      <c r="AC209" s="132"/>
      <c r="AD209" s="133"/>
    </row>
    <row r="210" spans="3:30" x14ac:dyDescent="0.25">
      <c r="C210" s="215"/>
      <c r="AA210" s="130"/>
      <c r="AC210" s="132"/>
      <c r="AD210" s="133"/>
    </row>
    <row r="211" spans="3:30" x14ac:dyDescent="0.25">
      <c r="C211" s="215"/>
      <c r="AA211" s="130"/>
      <c r="AC211" s="132"/>
      <c r="AD211" s="133"/>
    </row>
    <row r="212" spans="3:30" x14ac:dyDescent="0.25">
      <c r="C212" s="215"/>
      <c r="AA212" s="130"/>
      <c r="AC212" s="132"/>
      <c r="AD212" s="133"/>
    </row>
    <row r="213" spans="3:30" x14ac:dyDescent="0.25">
      <c r="C213" s="215"/>
      <c r="AA213" s="130"/>
      <c r="AC213" s="132"/>
      <c r="AD213" s="133"/>
    </row>
    <row r="214" spans="3:30" x14ac:dyDescent="0.25">
      <c r="C214" s="215"/>
      <c r="AA214" s="130"/>
      <c r="AC214" s="132"/>
      <c r="AD214" s="133"/>
    </row>
    <row r="215" spans="3:30" x14ac:dyDescent="0.25">
      <c r="C215" s="215"/>
      <c r="AA215" s="130"/>
      <c r="AC215" s="132"/>
      <c r="AD215" s="133"/>
    </row>
    <row r="216" spans="3:30" x14ac:dyDescent="0.25">
      <c r="C216" s="215"/>
      <c r="AA216" s="130"/>
      <c r="AC216" s="132"/>
      <c r="AD216" s="133"/>
    </row>
    <row r="217" spans="3:30" x14ac:dyDescent="0.25">
      <c r="C217" s="215"/>
      <c r="AA217" s="130"/>
      <c r="AC217" s="132"/>
      <c r="AD217" s="133"/>
    </row>
    <row r="218" spans="3:30" x14ac:dyDescent="0.25">
      <c r="C218" s="215"/>
      <c r="AA218" s="130"/>
      <c r="AC218" s="132"/>
      <c r="AD218" s="133"/>
    </row>
    <row r="219" spans="3:30" x14ac:dyDescent="0.25">
      <c r="C219" s="215"/>
      <c r="AA219" s="130"/>
      <c r="AC219" s="132"/>
      <c r="AD219" s="133"/>
    </row>
    <row r="220" spans="3:30" x14ac:dyDescent="0.25">
      <c r="C220" s="215"/>
      <c r="AA220" s="130"/>
      <c r="AC220" s="132"/>
      <c r="AD220" s="133"/>
    </row>
    <row r="221" spans="3:30" x14ac:dyDescent="0.25">
      <c r="C221" s="215"/>
      <c r="AA221" s="130"/>
      <c r="AC221" s="132"/>
      <c r="AD221" s="133"/>
    </row>
    <row r="222" spans="3:30" x14ac:dyDescent="0.25">
      <c r="C222" s="215"/>
      <c r="AA222" s="130"/>
      <c r="AC222" s="132"/>
      <c r="AD222" s="133"/>
    </row>
    <row r="223" spans="3:30" x14ac:dyDescent="0.25">
      <c r="C223" s="215"/>
      <c r="AA223" s="130"/>
      <c r="AC223" s="132"/>
      <c r="AD223" s="133"/>
    </row>
    <row r="224" spans="3:30" x14ac:dyDescent="0.25">
      <c r="C224" s="215"/>
      <c r="AA224" s="130"/>
      <c r="AC224" s="132"/>
      <c r="AD224" s="133"/>
    </row>
    <row r="225" spans="3:30" x14ac:dyDescent="0.25">
      <c r="C225" s="215"/>
      <c r="AA225" s="130"/>
      <c r="AC225" s="132"/>
      <c r="AD225" s="133"/>
    </row>
    <row r="226" spans="3:30" x14ac:dyDescent="0.25">
      <c r="C226" s="215"/>
      <c r="AA226" s="130"/>
      <c r="AC226" s="132"/>
      <c r="AD226" s="133"/>
    </row>
    <row r="227" spans="3:30" x14ac:dyDescent="0.25">
      <c r="C227" s="215"/>
      <c r="AA227" s="130"/>
      <c r="AC227" s="132"/>
      <c r="AD227" s="133"/>
    </row>
    <row r="228" spans="3:30" x14ac:dyDescent="0.25">
      <c r="C228" s="215"/>
      <c r="AA228" s="130"/>
      <c r="AC228" s="132"/>
      <c r="AD228" s="133"/>
    </row>
    <row r="229" spans="3:30" x14ac:dyDescent="0.25">
      <c r="C229" s="215"/>
      <c r="AA229" s="130"/>
      <c r="AC229" s="132"/>
      <c r="AD229" s="133"/>
    </row>
    <row r="230" spans="3:30" x14ac:dyDescent="0.25">
      <c r="C230" s="215"/>
      <c r="AA230" s="130"/>
      <c r="AC230" s="132"/>
      <c r="AD230" s="133"/>
    </row>
    <row r="231" spans="3:30" x14ac:dyDescent="0.25">
      <c r="C231" s="215"/>
      <c r="AA231" s="130"/>
      <c r="AC231" s="132"/>
      <c r="AD231" s="133"/>
    </row>
    <row r="232" spans="3:30" x14ac:dyDescent="0.25">
      <c r="C232" s="215"/>
      <c r="AA232" s="130"/>
      <c r="AC232" s="132"/>
      <c r="AD232" s="133"/>
    </row>
    <row r="233" spans="3:30" x14ac:dyDescent="0.25">
      <c r="C233" s="215"/>
      <c r="AA233" s="130"/>
      <c r="AC233" s="132"/>
      <c r="AD233" s="133"/>
    </row>
    <row r="234" spans="3:30" x14ac:dyDescent="0.25">
      <c r="C234" s="215"/>
      <c r="AA234" s="130"/>
      <c r="AC234" s="132"/>
      <c r="AD234" s="133"/>
    </row>
    <row r="235" spans="3:30" x14ac:dyDescent="0.25">
      <c r="C235" s="215"/>
      <c r="AA235" s="130"/>
      <c r="AC235" s="132"/>
      <c r="AD235" s="133"/>
    </row>
    <row r="236" spans="3:30" x14ac:dyDescent="0.25">
      <c r="C236" s="215"/>
      <c r="AA236" s="130"/>
      <c r="AC236" s="132"/>
      <c r="AD236" s="133"/>
    </row>
    <row r="237" spans="3:30" x14ac:dyDescent="0.25">
      <c r="C237" s="215"/>
      <c r="AA237" s="130"/>
      <c r="AC237" s="132"/>
      <c r="AD237" s="133"/>
    </row>
    <row r="238" spans="3:30" x14ac:dyDescent="0.25">
      <c r="C238" s="215"/>
      <c r="AA238" s="130"/>
      <c r="AC238" s="132"/>
      <c r="AD238" s="133"/>
    </row>
    <row r="239" spans="3:30" x14ac:dyDescent="0.25">
      <c r="C239" s="215"/>
      <c r="AA239" s="130"/>
      <c r="AC239" s="132"/>
      <c r="AD239" s="133"/>
    </row>
    <row r="240" spans="3:30" x14ac:dyDescent="0.25">
      <c r="C240" s="215"/>
      <c r="AA240" s="130"/>
      <c r="AC240" s="132"/>
      <c r="AD240" s="133"/>
    </row>
    <row r="241" spans="3:30" x14ac:dyDescent="0.25">
      <c r="C241" s="215"/>
      <c r="AA241" s="130"/>
      <c r="AC241" s="132"/>
      <c r="AD241" s="133"/>
    </row>
    <row r="242" spans="3:30" x14ac:dyDescent="0.25">
      <c r="C242" s="215"/>
      <c r="AA242" s="130"/>
      <c r="AC242" s="132"/>
      <c r="AD242" s="133"/>
    </row>
    <row r="243" spans="3:30" x14ac:dyDescent="0.25">
      <c r="C243" s="215"/>
      <c r="AA243" s="130"/>
      <c r="AC243" s="132"/>
      <c r="AD243" s="133"/>
    </row>
    <row r="244" spans="3:30" x14ac:dyDescent="0.25">
      <c r="C244" s="215"/>
      <c r="AA244" s="130"/>
      <c r="AC244" s="132"/>
      <c r="AD244" s="133"/>
    </row>
    <row r="245" spans="3:30" x14ac:dyDescent="0.25">
      <c r="C245" s="215"/>
      <c r="AA245" s="130"/>
      <c r="AC245" s="132"/>
      <c r="AD245" s="133"/>
    </row>
    <row r="246" spans="3:30" x14ac:dyDescent="0.25">
      <c r="C246" s="215"/>
      <c r="AA246" s="130"/>
      <c r="AC246" s="132"/>
      <c r="AD246" s="133"/>
    </row>
    <row r="247" spans="3:30" x14ac:dyDescent="0.25">
      <c r="C247" s="215"/>
      <c r="AA247" s="130"/>
      <c r="AC247" s="132"/>
      <c r="AD247" s="133"/>
    </row>
    <row r="248" spans="3:30" x14ac:dyDescent="0.25">
      <c r="C248" s="215"/>
      <c r="AA248" s="130"/>
      <c r="AC248" s="132"/>
      <c r="AD248" s="133"/>
    </row>
    <row r="249" spans="3:30" x14ac:dyDescent="0.25">
      <c r="C249" s="215"/>
      <c r="AA249" s="130"/>
      <c r="AC249" s="132"/>
      <c r="AD249" s="133"/>
    </row>
    <row r="250" spans="3:30" x14ac:dyDescent="0.25">
      <c r="C250" s="215"/>
      <c r="AA250" s="130"/>
      <c r="AC250" s="132"/>
      <c r="AD250" s="133"/>
    </row>
    <row r="251" spans="3:30" x14ac:dyDescent="0.25">
      <c r="C251" s="215"/>
      <c r="AA251" s="130"/>
      <c r="AC251" s="132"/>
      <c r="AD251" s="133"/>
    </row>
    <row r="252" spans="3:30" x14ac:dyDescent="0.25">
      <c r="C252" s="215"/>
      <c r="AA252" s="130"/>
      <c r="AC252" s="132"/>
      <c r="AD252" s="133"/>
    </row>
    <row r="253" spans="3:30" x14ac:dyDescent="0.25">
      <c r="C253" s="215"/>
      <c r="AA253" s="130"/>
      <c r="AC253" s="132"/>
      <c r="AD253" s="133"/>
    </row>
    <row r="254" spans="3:30" x14ac:dyDescent="0.25">
      <c r="C254" s="215"/>
      <c r="AA254" s="130"/>
      <c r="AC254" s="132"/>
      <c r="AD254" s="133"/>
    </row>
    <row r="255" spans="3:30" x14ac:dyDescent="0.25">
      <c r="C255" s="215"/>
      <c r="AA255" s="130"/>
      <c r="AC255" s="132"/>
      <c r="AD255" s="133"/>
    </row>
    <row r="256" spans="3:30" x14ac:dyDescent="0.25">
      <c r="C256" s="215"/>
      <c r="AA256" s="130"/>
      <c r="AC256" s="132"/>
      <c r="AD256" s="133"/>
    </row>
    <row r="257" spans="3:30" x14ac:dyDescent="0.25">
      <c r="C257" s="215"/>
      <c r="AA257" s="130"/>
      <c r="AC257" s="132"/>
      <c r="AD257" s="133"/>
    </row>
    <row r="258" spans="3:30" x14ac:dyDescent="0.25">
      <c r="C258" s="215"/>
      <c r="AA258" s="130"/>
      <c r="AC258" s="132"/>
      <c r="AD258" s="133"/>
    </row>
    <row r="259" spans="3:30" x14ac:dyDescent="0.25">
      <c r="C259" s="215"/>
      <c r="AA259" s="130"/>
      <c r="AC259" s="132"/>
      <c r="AD259" s="133"/>
    </row>
    <row r="260" spans="3:30" x14ac:dyDescent="0.25">
      <c r="C260" s="215"/>
      <c r="AA260" s="130"/>
      <c r="AC260" s="132"/>
      <c r="AD260" s="133"/>
    </row>
    <row r="261" spans="3:30" x14ac:dyDescent="0.25">
      <c r="C261" s="215"/>
      <c r="AA261" s="130"/>
      <c r="AC261" s="132"/>
      <c r="AD261" s="133"/>
    </row>
    <row r="262" spans="3:30" x14ac:dyDescent="0.25">
      <c r="C262" s="215"/>
      <c r="AA262" s="130"/>
      <c r="AC262" s="132"/>
      <c r="AD262" s="133"/>
    </row>
    <row r="263" spans="3:30" x14ac:dyDescent="0.25">
      <c r="C263" s="215"/>
      <c r="AA263" s="130"/>
      <c r="AC263" s="132"/>
      <c r="AD263" s="133"/>
    </row>
    <row r="264" spans="3:30" x14ac:dyDescent="0.25">
      <c r="C264" s="215"/>
      <c r="AA264" s="130"/>
      <c r="AC264" s="132"/>
      <c r="AD264" s="133"/>
    </row>
    <row r="265" spans="3:30" x14ac:dyDescent="0.25">
      <c r="C265" s="215"/>
      <c r="AA265" s="130"/>
      <c r="AC265" s="132"/>
      <c r="AD265" s="133"/>
    </row>
    <row r="266" spans="3:30" x14ac:dyDescent="0.25">
      <c r="C266" s="215"/>
      <c r="AA266" s="130"/>
      <c r="AC266" s="132"/>
      <c r="AD266" s="133"/>
    </row>
    <row r="267" spans="3:30" x14ac:dyDescent="0.25">
      <c r="C267" s="215"/>
      <c r="AA267" s="130"/>
      <c r="AC267" s="132"/>
      <c r="AD267" s="133"/>
    </row>
    <row r="268" spans="3:30" x14ac:dyDescent="0.25">
      <c r="C268" s="215"/>
      <c r="AA268" s="130"/>
      <c r="AC268" s="132"/>
      <c r="AD268" s="133"/>
    </row>
    <row r="269" spans="3:30" x14ac:dyDescent="0.25">
      <c r="C269" s="215"/>
      <c r="AA269" s="130"/>
      <c r="AC269" s="132"/>
      <c r="AD269" s="133"/>
    </row>
    <row r="270" spans="3:30" x14ac:dyDescent="0.25">
      <c r="C270" s="215"/>
      <c r="AA270" s="130"/>
      <c r="AC270" s="132"/>
      <c r="AD270" s="133"/>
    </row>
    <row r="271" spans="3:30" x14ac:dyDescent="0.25">
      <c r="C271" s="215"/>
      <c r="AA271" s="130"/>
      <c r="AC271" s="132"/>
      <c r="AD271" s="133"/>
    </row>
    <row r="272" spans="3:30" x14ac:dyDescent="0.25">
      <c r="C272" s="215"/>
      <c r="AA272" s="130"/>
      <c r="AC272" s="132"/>
      <c r="AD272" s="133"/>
    </row>
    <row r="273" spans="3:30" x14ac:dyDescent="0.25">
      <c r="C273" s="215"/>
      <c r="AA273" s="130"/>
      <c r="AC273" s="132"/>
      <c r="AD273" s="133"/>
    </row>
    <row r="274" spans="3:30" x14ac:dyDescent="0.25">
      <c r="C274" s="215"/>
      <c r="AA274" s="130"/>
      <c r="AC274" s="132"/>
      <c r="AD274" s="133"/>
    </row>
    <row r="275" spans="3:30" x14ac:dyDescent="0.25">
      <c r="C275" s="215"/>
      <c r="AA275" s="130"/>
      <c r="AC275" s="132"/>
      <c r="AD275" s="133"/>
    </row>
    <row r="276" spans="3:30" x14ac:dyDescent="0.25">
      <c r="C276" s="215"/>
      <c r="AA276" s="130"/>
      <c r="AC276" s="132"/>
      <c r="AD276" s="133"/>
    </row>
    <row r="277" spans="3:30" x14ac:dyDescent="0.25">
      <c r="C277" s="215"/>
      <c r="AA277" s="130"/>
      <c r="AC277" s="132"/>
      <c r="AD277" s="133"/>
    </row>
    <row r="278" spans="3:30" x14ac:dyDescent="0.25">
      <c r="C278" s="215"/>
      <c r="AA278" s="130"/>
      <c r="AC278" s="132"/>
      <c r="AD278" s="133"/>
    </row>
    <row r="279" spans="3:30" x14ac:dyDescent="0.25">
      <c r="C279" s="215"/>
      <c r="AA279" s="130"/>
      <c r="AC279" s="132"/>
      <c r="AD279" s="133"/>
    </row>
    <row r="280" spans="3:30" x14ac:dyDescent="0.25">
      <c r="C280" s="215"/>
      <c r="AA280" s="130"/>
      <c r="AC280" s="132"/>
      <c r="AD280" s="133"/>
    </row>
    <row r="281" spans="3:30" x14ac:dyDescent="0.25">
      <c r="C281" s="215"/>
      <c r="AA281" s="130"/>
      <c r="AC281" s="132"/>
      <c r="AD281" s="133"/>
    </row>
    <row r="282" spans="3:30" x14ac:dyDescent="0.25">
      <c r="C282" s="215"/>
      <c r="AA282" s="130"/>
      <c r="AC282" s="132"/>
      <c r="AD282" s="133"/>
    </row>
    <row r="283" spans="3:30" x14ac:dyDescent="0.25">
      <c r="C283" s="215"/>
      <c r="AA283" s="130"/>
      <c r="AC283" s="132"/>
      <c r="AD283" s="133"/>
    </row>
    <row r="284" spans="3:30" x14ac:dyDescent="0.25">
      <c r="C284" s="215"/>
      <c r="AA284" s="130"/>
      <c r="AC284" s="132"/>
      <c r="AD284" s="133"/>
    </row>
    <row r="285" spans="3:30" x14ac:dyDescent="0.25">
      <c r="C285" s="215"/>
      <c r="AA285" s="130"/>
      <c r="AC285" s="132"/>
      <c r="AD285" s="133"/>
    </row>
    <row r="286" spans="3:30" x14ac:dyDescent="0.25">
      <c r="C286" s="215"/>
      <c r="AA286" s="130"/>
      <c r="AC286" s="132"/>
      <c r="AD286" s="133"/>
    </row>
    <row r="287" spans="3:30" x14ac:dyDescent="0.25">
      <c r="C287" s="215"/>
      <c r="AA287" s="130"/>
      <c r="AC287" s="132"/>
      <c r="AD287" s="133"/>
    </row>
    <row r="288" spans="3:30" x14ac:dyDescent="0.25">
      <c r="C288" s="215"/>
      <c r="AA288" s="130"/>
      <c r="AC288" s="132"/>
      <c r="AD288" s="133"/>
    </row>
    <row r="289" spans="3:30" x14ac:dyDescent="0.25">
      <c r="C289" s="215"/>
      <c r="AA289" s="130"/>
      <c r="AC289" s="132"/>
      <c r="AD289" s="133"/>
    </row>
    <row r="290" spans="3:30" x14ac:dyDescent="0.25">
      <c r="C290" s="215"/>
      <c r="AA290" s="130"/>
      <c r="AC290" s="132"/>
      <c r="AD290" s="133"/>
    </row>
    <row r="291" spans="3:30" x14ac:dyDescent="0.25">
      <c r="C291" s="215"/>
      <c r="AA291" s="130"/>
      <c r="AC291" s="132"/>
      <c r="AD291" s="133"/>
    </row>
    <row r="292" spans="3:30" x14ac:dyDescent="0.25">
      <c r="C292" s="215"/>
      <c r="AA292" s="130"/>
      <c r="AC292" s="132"/>
      <c r="AD292" s="133"/>
    </row>
    <row r="293" spans="3:30" x14ac:dyDescent="0.25">
      <c r="C293" s="215"/>
      <c r="AA293" s="130"/>
      <c r="AC293" s="132"/>
      <c r="AD293" s="133"/>
    </row>
    <row r="294" spans="3:30" x14ac:dyDescent="0.25">
      <c r="C294" s="215"/>
      <c r="AA294" s="130"/>
      <c r="AC294" s="132"/>
      <c r="AD294" s="133"/>
    </row>
    <row r="295" spans="3:30" x14ac:dyDescent="0.25">
      <c r="C295" s="215"/>
      <c r="AA295" s="130"/>
      <c r="AC295" s="132"/>
      <c r="AD295" s="133"/>
    </row>
    <row r="296" spans="3:30" x14ac:dyDescent="0.25">
      <c r="C296" s="215"/>
      <c r="AA296" s="130"/>
      <c r="AC296" s="132"/>
      <c r="AD296" s="133"/>
    </row>
    <row r="297" spans="3:30" x14ac:dyDescent="0.25">
      <c r="C297" s="215"/>
      <c r="AA297" s="130"/>
      <c r="AC297" s="132"/>
      <c r="AD297" s="133"/>
    </row>
    <row r="298" spans="3:30" x14ac:dyDescent="0.25">
      <c r="C298" s="215"/>
      <c r="AA298" s="130"/>
      <c r="AC298" s="132"/>
      <c r="AD298" s="133"/>
    </row>
    <row r="299" spans="3:30" x14ac:dyDescent="0.25">
      <c r="C299" s="215"/>
      <c r="AA299" s="130"/>
      <c r="AC299" s="132"/>
      <c r="AD299" s="133"/>
    </row>
    <row r="300" spans="3:30" x14ac:dyDescent="0.25">
      <c r="C300" s="215"/>
      <c r="AA300" s="130"/>
      <c r="AC300" s="132"/>
      <c r="AD300" s="133"/>
    </row>
    <row r="301" spans="3:30" x14ac:dyDescent="0.25">
      <c r="C301" s="215"/>
      <c r="AA301" s="130"/>
      <c r="AC301" s="132"/>
      <c r="AD301" s="133"/>
    </row>
    <row r="302" spans="3:30" x14ac:dyDescent="0.25">
      <c r="C302" s="215"/>
      <c r="AA302" s="130"/>
      <c r="AC302" s="132"/>
      <c r="AD302" s="133"/>
    </row>
    <row r="303" spans="3:30" x14ac:dyDescent="0.25">
      <c r="C303" s="215"/>
      <c r="AA303" s="130"/>
      <c r="AC303" s="132"/>
      <c r="AD303" s="133"/>
    </row>
    <row r="304" spans="3:30" x14ac:dyDescent="0.25">
      <c r="C304" s="215"/>
      <c r="AA304" s="130"/>
      <c r="AC304" s="132"/>
      <c r="AD304" s="133"/>
    </row>
    <row r="305" spans="3:30" x14ac:dyDescent="0.25">
      <c r="C305" s="215"/>
      <c r="AA305" s="130"/>
      <c r="AC305" s="132"/>
      <c r="AD305" s="133"/>
    </row>
    <row r="306" spans="3:30" x14ac:dyDescent="0.25">
      <c r="C306" s="215"/>
      <c r="AA306" s="130"/>
      <c r="AC306" s="132"/>
      <c r="AD306" s="133"/>
    </row>
    <row r="307" spans="3:30" x14ac:dyDescent="0.25">
      <c r="C307" s="215"/>
      <c r="AA307" s="130"/>
      <c r="AC307" s="132"/>
      <c r="AD307" s="133"/>
    </row>
    <row r="308" spans="3:30" x14ac:dyDescent="0.25">
      <c r="C308" s="215"/>
      <c r="AA308" s="130"/>
      <c r="AC308" s="132"/>
      <c r="AD308" s="133"/>
    </row>
    <row r="309" spans="3:30" x14ac:dyDescent="0.25">
      <c r="C309" s="215"/>
      <c r="AA309" s="130"/>
      <c r="AC309" s="132"/>
      <c r="AD309" s="133"/>
    </row>
    <row r="310" spans="3:30" x14ac:dyDescent="0.25">
      <c r="C310" s="215"/>
      <c r="AA310" s="130"/>
      <c r="AC310" s="132"/>
      <c r="AD310" s="133"/>
    </row>
    <row r="311" spans="3:30" x14ac:dyDescent="0.25">
      <c r="C311" s="215"/>
      <c r="AA311" s="130"/>
      <c r="AC311" s="132"/>
      <c r="AD311" s="133"/>
    </row>
    <row r="312" spans="3:30" x14ac:dyDescent="0.25">
      <c r="C312" s="215"/>
      <c r="AA312" s="130"/>
      <c r="AC312" s="132"/>
      <c r="AD312" s="133"/>
    </row>
    <row r="313" spans="3:30" x14ac:dyDescent="0.25">
      <c r="C313" s="215"/>
      <c r="AA313" s="130"/>
      <c r="AC313" s="132"/>
      <c r="AD313" s="133"/>
    </row>
    <row r="314" spans="3:30" x14ac:dyDescent="0.25">
      <c r="C314" s="215"/>
      <c r="AA314" s="130"/>
      <c r="AC314" s="132"/>
      <c r="AD314" s="133"/>
    </row>
    <row r="315" spans="3:30" x14ac:dyDescent="0.25">
      <c r="C315" s="215"/>
      <c r="AA315" s="130"/>
      <c r="AC315" s="132"/>
      <c r="AD315" s="133"/>
    </row>
    <row r="316" spans="3:30" x14ac:dyDescent="0.25">
      <c r="C316" s="215"/>
      <c r="AA316" s="130"/>
      <c r="AC316" s="132"/>
      <c r="AD316" s="133"/>
    </row>
    <row r="317" spans="3:30" x14ac:dyDescent="0.25">
      <c r="C317" s="215"/>
      <c r="AA317" s="130"/>
      <c r="AC317" s="132"/>
      <c r="AD317" s="133"/>
    </row>
    <row r="318" spans="3:30" x14ac:dyDescent="0.25">
      <c r="C318" s="215"/>
      <c r="AA318" s="130"/>
      <c r="AC318" s="132"/>
      <c r="AD318" s="133"/>
    </row>
    <row r="319" spans="3:30" x14ac:dyDescent="0.25">
      <c r="C319" s="215"/>
      <c r="AA319" s="130"/>
      <c r="AC319" s="132"/>
      <c r="AD319" s="133"/>
    </row>
    <row r="320" spans="3:30" x14ac:dyDescent="0.25">
      <c r="C320" s="215"/>
      <c r="AA320" s="130"/>
      <c r="AC320" s="132"/>
      <c r="AD320" s="133"/>
    </row>
    <row r="321" spans="3:30" x14ac:dyDescent="0.25">
      <c r="C321" s="215"/>
      <c r="AA321" s="130"/>
      <c r="AC321" s="132"/>
      <c r="AD321" s="133"/>
    </row>
    <row r="322" spans="3:30" x14ac:dyDescent="0.25">
      <c r="C322" s="215"/>
      <c r="AA322" s="130"/>
      <c r="AC322" s="132"/>
      <c r="AD322" s="133"/>
    </row>
    <row r="323" spans="3:30" x14ac:dyDescent="0.25">
      <c r="C323" s="215"/>
      <c r="AA323" s="130"/>
      <c r="AC323" s="132"/>
      <c r="AD323" s="133"/>
    </row>
    <row r="324" spans="3:30" x14ac:dyDescent="0.25">
      <c r="C324" s="215"/>
      <c r="AA324" s="130"/>
      <c r="AC324" s="132"/>
      <c r="AD324" s="133"/>
    </row>
    <row r="325" spans="3:30" x14ac:dyDescent="0.25">
      <c r="C325" s="215"/>
      <c r="AA325" s="130"/>
      <c r="AC325" s="132"/>
      <c r="AD325" s="133"/>
    </row>
    <row r="326" spans="3:30" x14ac:dyDescent="0.25">
      <c r="C326" s="215"/>
      <c r="AA326" s="130"/>
      <c r="AC326" s="132"/>
      <c r="AD326" s="133"/>
    </row>
    <row r="327" spans="3:30" x14ac:dyDescent="0.25">
      <c r="C327" s="215"/>
      <c r="AA327" s="130"/>
      <c r="AC327" s="132"/>
      <c r="AD327" s="133"/>
    </row>
    <row r="328" spans="3:30" x14ac:dyDescent="0.25">
      <c r="C328" s="215"/>
      <c r="AA328" s="130"/>
      <c r="AC328" s="132"/>
      <c r="AD328" s="133"/>
    </row>
    <row r="329" spans="3:30" x14ac:dyDescent="0.25">
      <c r="C329" s="215"/>
      <c r="AA329" s="130"/>
      <c r="AC329" s="132"/>
      <c r="AD329" s="133"/>
    </row>
    <row r="330" spans="3:30" x14ac:dyDescent="0.25">
      <c r="C330" s="215"/>
      <c r="AA330" s="130"/>
      <c r="AC330" s="132"/>
      <c r="AD330" s="133"/>
    </row>
    <row r="331" spans="3:30" x14ac:dyDescent="0.25">
      <c r="C331" s="215"/>
      <c r="AA331" s="130"/>
      <c r="AC331" s="132"/>
      <c r="AD331" s="133"/>
    </row>
    <row r="332" spans="3:30" x14ac:dyDescent="0.25">
      <c r="C332" s="215"/>
      <c r="AA332" s="130"/>
      <c r="AC332" s="132"/>
      <c r="AD332" s="133"/>
    </row>
    <row r="333" spans="3:30" x14ac:dyDescent="0.25">
      <c r="C333" s="215"/>
      <c r="AA333" s="130"/>
      <c r="AC333" s="132"/>
      <c r="AD333" s="133"/>
    </row>
    <row r="334" spans="3:30" x14ac:dyDescent="0.25">
      <c r="C334" s="215"/>
      <c r="AA334" s="130"/>
      <c r="AC334" s="132"/>
      <c r="AD334" s="133"/>
    </row>
    <row r="335" spans="3:30" x14ac:dyDescent="0.25">
      <c r="C335" s="215"/>
      <c r="AA335" s="130"/>
      <c r="AC335" s="132"/>
      <c r="AD335" s="133"/>
    </row>
    <row r="336" spans="3:30" x14ac:dyDescent="0.25">
      <c r="C336" s="215"/>
      <c r="AA336" s="130"/>
      <c r="AC336" s="132"/>
      <c r="AD336" s="133"/>
    </row>
    <row r="337" spans="3:30" x14ac:dyDescent="0.25">
      <c r="C337" s="215"/>
      <c r="AA337" s="130"/>
      <c r="AC337" s="132"/>
      <c r="AD337" s="133"/>
    </row>
    <row r="338" spans="3:30" x14ac:dyDescent="0.25">
      <c r="C338" s="215"/>
      <c r="AA338" s="130"/>
      <c r="AC338" s="132"/>
      <c r="AD338" s="133"/>
    </row>
    <row r="339" spans="3:30" x14ac:dyDescent="0.25">
      <c r="C339" s="215"/>
      <c r="AA339" s="130"/>
      <c r="AC339" s="132"/>
      <c r="AD339" s="133"/>
    </row>
    <row r="340" spans="3:30" x14ac:dyDescent="0.25">
      <c r="C340" s="215"/>
      <c r="AA340" s="130"/>
      <c r="AC340" s="132"/>
      <c r="AD340" s="133"/>
    </row>
    <row r="341" spans="3:30" x14ac:dyDescent="0.25">
      <c r="C341" s="215"/>
      <c r="AA341" s="130"/>
      <c r="AC341" s="132"/>
      <c r="AD341" s="133"/>
    </row>
    <row r="342" spans="3:30" x14ac:dyDescent="0.25">
      <c r="C342" s="215"/>
      <c r="AA342" s="130"/>
      <c r="AC342" s="132"/>
      <c r="AD342" s="133"/>
    </row>
    <row r="343" spans="3:30" x14ac:dyDescent="0.25">
      <c r="C343" s="215"/>
      <c r="AA343" s="130"/>
      <c r="AC343" s="132"/>
      <c r="AD343" s="133"/>
    </row>
    <row r="344" spans="3:30" x14ac:dyDescent="0.25">
      <c r="C344" s="215"/>
      <c r="AA344" s="130"/>
      <c r="AC344" s="132"/>
      <c r="AD344" s="133"/>
    </row>
    <row r="345" spans="3:30" x14ac:dyDescent="0.25">
      <c r="C345" s="215"/>
      <c r="AA345" s="130"/>
      <c r="AC345" s="132"/>
      <c r="AD345" s="133"/>
    </row>
    <row r="346" spans="3:30" x14ac:dyDescent="0.25">
      <c r="C346" s="215"/>
      <c r="AA346" s="130"/>
      <c r="AC346" s="132"/>
      <c r="AD346" s="133"/>
    </row>
    <row r="347" spans="3:30" x14ac:dyDescent="0.25">
      <c r="C347" s="215"/>
      <c r="AA347" s="130"/>
      <c r="AC347" s="132"/>
      <c r="AD347" s="133"/>
    </row>
    <row r="348" spans="3:30" x14ac:dyDescent="0.25">
      <c r="C348" s="215"/>
      <c r="AA348" s="130"/>
      <c r="AC348" s="132"/>
      <c r="AD348" s="133"/>
    </row>
    <row r="349" spans="3:30" x14ac:dyDescent="0.25">
      <c r="C349" s="215"/>
      <c r="AA349" s="130"/>
      <c r="AC349" s="132"/>
      <c r="AD349" s="133"/>
    </row>
    <row r="350" spans="3:30" x14ac:dyDescent="0.25">
      <c r="C350" s="215"/>
      <c r="AA350" s="130"/>
      <c r="AC350" s="132"/>
      <c r="AD350" s="133"/>
    </row>
    <row r="351" spans="3:30" x14ac:dyDescent="0.25">
      <c r="C351" s="215"/>
      <c r="AA351" s="130"/>
      <c r="AC351" s="132"/>
      <c r="AD351" s="133"/>
    </row>
    <row r="352" spans="3:30" x14ac:dyDescent="0.25">
      <c r="C352" s="215"/>
      <c r="AA352" s="130"/>
      <c r="AC352" s="132"/>
      <c r="AD352" s="133"/>
    </row>
    <row r="353" spans="3:30" x14ac:dyDescent="0.25">
      <c r="C353" s="215"/>
      <c r="AA353" s="130"/>
      <c r="AC353" s="132"/>
      <c r="AD353" s="133"/>
    </row>
    <row r="354" spans="3:30" x14ac:dyDescent="0.25">
      <c r="C354" s="215"/>
      <c r="AA354" s="130"/>
      <c r="AC354" s="132"/>
      <c r="AD354" s="133"/>
    </row>
    <row r="355" spans="3:30" x14ac:dyDescent="0.25">
      <c r="C355" s="215"/>
      <c r="AA355" s="130"/>
      <c r="AC355" s="132"/>
      <c r="AD355" s="133"/>
    </row>
    <row r="356" spans="3:30" x14ac:dyDescent="0.25">
      <c r="C356" s="215"/>
      <c r="AA356" s="130"/>
      <c r="AC356" s="132"/>
      <c r="AD356" s="133"/>
    </row>
    <row r="357" spans="3:30" x14ac:dyDescent="0.25">
      <c r="C357" s="215"/>
      <c r="AA357" s="130"/>
      <c r="AC357" s="132"/>
      <c r="AD357" s="133"/>
    </row>
    <row r="358" spans="3:30" x14ac:dyDescent="0.25">
      <c r="C358" s="215"/>
      <c r="AA358" s="130"/>
      <c r="AC358" s="132"/>
      <c r="AD358" s="133"/>
    </row>
    <row r="359" spans="3:30" x14ac:dyDescent="0.25">
      <c r="C359" s="215"/>
      <c r="AA359" s="130"/>
      <c r="AC359" s="132"/>
      <c r="AD359" s="133"/>
    </row>
    <row r="360" spans="3:30" x14ac:dyDescent="0.25">
      <c r="C360" s="215"/>
      <c r="AA360" s="130"/>
      <c r="AC360" s="132"/>
      <c r="AD360" s="133"/>
    </row>
    <row r="361" spans="3:30" x14ac:dyDescent="0.25">
      <c r="C361" s="215"/>
      <c r="AA361" s="130"/>
      <c r="AC361" s="132"/>
      <c r="AD361" s="133"/>
    </row>
    <row r="362" spans="3:30" x14ac:dyDescent="0.25">
      <c r="C362" s="215"/>
      <c r="AA362" s="130"/>
      <c r="AC362" s="132"/>
      <c r="AD362" s="133"/>
    </row>
    <row r="363" spans="3:30" x14ac:dyDescent="0.25">
      <c r="C363" s="215"/>
      <c r="AA363" s="130"/>
      <c r="AC363" s="132"/>
      <c r="AD363" s="133"/>
    </row>
    <row r="364" spans="3:30" x14ac:dyDescent="0.25">
      <c r="C364" s="215"/>
      <c r="AA364" s="130"/>
      <c r="AC364" s="132"/>
      <c r="AD364" s="133"/>
    </row>
    <row r="365" spans="3:30" x14ac:dyDescent="0.25">
      <c r="C365" s="215"/>
      <c r="AA365" s="130"/>
      <c r="AC365" s="132"/>
      <c r="AD365" s="133"/>
    </row>
    <row r="366" spans="3:30" x14ac:dyDescent="0.25">
      <c r="C366" s="215"/>
      <c r="AA366" s="130"/>
      <c r="AC366" s="132"/>
      <c r="AD366" s="133"/>
    </row>
    <row r="367" spans="3:30" x14ac:dyDescent="0.25">
      <c r="C367" s="215"/>
      <c r="AA367" s="130"/>
      <c r="AC367" s="132"/>
      <c r="AD367" s="133"/>
    </row>
    <row r="368" spans="3:30" x14ac:dyDescent="0.25">
      <c r="C368" s="215"/>
      <c r="AA368" s="130"/>
      <c r="AC368" s="132"/>
      <c r="AD368" s="133"/>
    </row>
    <row r="369" spans="3:30" x14ac:dyDescent="0.25">
      <c r="C369" s="215"/>
      <c r="AA369" s="130"/>
      <c r="AC369" s="132"/>
      <c r="AD369" s="133"/>
    </row>
    <row r="370" spans="3:30" x14ac:dyDescent="0.25">
      <c r="C370" s="215"/>
      <c r="AA370" s="130"/>
      <c r="AC370" s="132"/>
      <c r="AD370" s="133"/>
    </row>
    <row r="371" spans="3:30" x14ac:dyDescent="0.25">
      <c r="C371" s="215"/>
      <c r="AA371" s="130"/>
      <c r="AC371" s="132"/>
      <c r="AD371" s="133"/>
    </row>
    <row r="372" spans="3:30" x14ac:dyDescent="0.25">
      <c r="C372" s="215"/>
      <c r="AA372" s="130"/>
      <c r="AC372" s="132"/>
      <c r="AD372" s="133"/>
    </row>
    <row r="373" spans="3:30" x14ac:dyDescent="0.25">
      <c r="C373" s="215"/>
      <c r="AA373" s="130"/>
      <c r="AC373" s="132"/>
      <c r="AD373" s="133"/>
    </row>
    <row r="374" spans="3:30" x14ac:dyDescent="0.25">
      <c r="C374" s="215"/>
      <c r="AA374" s="130"/>
      <c r="AC374" s="132"/>
      <c r="AD374" s="133"/>
    </row>
    <row r="375" spans="3:30" x14ac:dyDescent="0.25">
      <c r="C375" s="215"/>
      <c r="AA375" s="130"/>
      <c r="AC375" s="132"/>
      <c r="AD375" s="133"/>
    </row>
    <row r="376" spans="3:30" x14ac:dyDescent="0.25">
      <c r="C376" s="215"/>
      <c r="AA376" s="130"/>
      <c r="AC376" s="132"/>
      <c r="AD376" s="133"/>
    </row>
    <row r="377" spans="3:30" x14ac:dyDescent="0.25">
      <c r="C377" s="215"/>
      <c r="AA377" s="130"/>
      <c r="AC377" s="132"/>
      <c r="AD377" s="133"/>
    </row>
    <row r="378" spans="3:30" x14ac:dyDescent="0.25">
      <c r="C378" s="215"/>
      <c r="AA378" s="130"/>
      <c r="AC378" s="132"/>
      <c r="AD378" s="133"/>
    </row>
    <row r="379" spans="3:30" x14ac:dyDescent="0.25">
      <c r="C379" s="215"/>
      <c r="AA379" s="130"/>
      <c r="AC379" s="132"/>
      <c r="AD379" s="133"/>
    </row>
    <row r="380" spans="3:30" x14ac:dyDescent="0.25">
      <c r="C380" s="215"/>
      <c r="AA380" s="130"/>
      <c r="AC380" s="132"/>
      <c r="AD380" s="133"/>
    </row>
    <row r="381" spans="3:30" x14ac:dyDescent="0.25">
      <c r="C381" s="215"/>
      <c r="AA381" s="130"/>
      <c r="AC381" s="132"/>
      <c r="AD381" s="133"/>
    </row>
    <row r="382" spans="3:30" x14ac:dyDescent="0.25">
      <c r="C382" s="215"/>
      <c r="AA382" s="130"/>
      <c r="AC382" s="132"/>
      <c r="AD382" s="133"/>
    </row>
    <row r="383" spans="3:30" x14ac:dyDescent="0.25">
      <c r="C383" s="215"/>
      <c r="AA383" s="130"/>
      <c r="AC383" s="132"/>
      <c r="AD383" s="133"/>
    </row>
    <row r="384" spans="3:30" x14ac:dyDescent="0.25">
      <c r="C384" s="215"/>
      <c r="AA384" s="130"/>
      <c r="AC384" s="132"/>
      <c r="AD384" s="133"/>
    </row>
    <row r="385" spans="3:30" x14ac:dyDescent="0.25">
      <c r="C385" s="215"/>
      <c r="AA385" s="130"/>
      <c r="AC385" s="132"/>
      <c r="AD385" s="133"/>
    </row>
    <row r="386" spans="3:30" x14ac:dyDescent="0.25">
      <c r="C386" s="215"/>
      <c r="AA386" s="130"/>
      <c r="AC386" s="132"/>
      <c r="AD386" s="133"/>
    </row>
    <row r="387" spans="3:30" x14ac:dyDescent="0.25">
      <c r="C387" s="215"/>
      <c r="AA387" s="130"/>
      <c r="AC387" s="132"/>
      <c r="AD387" s="133"/>
    </row>
    <row r="388" spans="3:30" x14ac:dyDescent="0.25">
      <c r="C388" s="215"/>
      <c r="AA388" s="130"/>
      <c r="AC388" s="132"/>
      <c r="AD388" s="133"/>
    </row>
    <row r="389" spans="3:30" x14ac:dyDescent="0.25">
      <c r="C389" s="215"/>
      <c r="AA389" s="130"/>
      <c r="AC389" s="132"/>
      <c r="AD389" s="133"/>
    </row>
    <row r="390" spans="3:30" x14ac:dyDescent="0.25">
      <c r="C390" s="215"/>
      <c r="AA390" s="130"/>
      <c r="AC390" s="132"/>
      <c r="AD390" s="133"/>
    </row>
    <row r="391" spans="3:30" x14ac:dyDescent="0.25">
      <c r="C391" s="215"/>
      <c r="AA391" s="130"/>
      <c r="AC391" s="132"/>
      <c r="AD391" s="133"/>
    </row>
    <row r="392" spans="3:30" x14ac:dyDescent="0.25">
      <c r="C392" s="215"/>
      <c r="AA392" s="130"/>
      <c r="AC392" s="132"/>
      <c r="AD392" s="133"/>
    </row>
    <row r="393" spans="3:30" x14ac:dyDescent="0.25">
      <c r="C393" s="215"/>
      <c r="AA393" s="130"/>
      <c r="AC393" s="132"/>
      <c r="AD393" s="133"/>
    </row>
    <row r="394" spans="3:30" x14ac:dyDescent="0.25">
      <c r="C394" s="215"/>
      <c r="AA394" s="130"/>
      <c r="AC394" s="132"/>
      <c r="AD394" s="133"/>
    </row>
    <row r="395" spans="3:30" x14ac:dyDescent="0.25">
      <c r="C395" s="215"/>
      <c r="AA395" s="130"/>
      <c r="AC395" s="132"/>
      <c r="AD395" s="133"/>
    </row>
    <row r="396" spans="3:30" x14ac:dyDescent="0.25">
      <c r="C396" s="215"/>
      <c r="AA396" s="130"/>
      <c r="AC396" s="132"/>
      <c r="AD396" s="133"/>
    </row>
    <row r="397" spans="3:30" x14ac:dyDescent="0.25">
      <c r="C397" s="215"/>
      <c r="AA397" s="130"/>
      <c r="AC397" s="132"/>
      <c r="AD397" s="133"/>
    </row>
    <row r="398" spans="3:30" x14ac:dyDescent="0.25">
      <c r="C398" s="215"/>
      <c r="AA398" s="130"/>
      <c r="AC398" s="132"/>
      <c r="AD398" s="133"/>
    </row>
    <row r="399" spans="3:30" x14ac:dyDescent="0.25">
      <c r="C399" s="215"/>
      <c r="AA399" s="130"/>
      <c r="AC399" s="132"/>
      <c r="AD399" s="133"/>
    </row>
    <row r="400" spans="3:30" x14ac:dyDescent="0.25">
      <c r="C400" s="215"/>
      <c r="AA400" s="130"/>
      <c r="AC400" s="132"/>
      <c r="AD400" s="133"/>
    </row>
    <row r="401" spans="3:30" x14ac:dyDescent="0.25">
      <c r="C401" s="215"/>
      <c r="AA401" s="130"/>
      <c r="AC401" s="132"/>
      <c r="AD401" s="133"/>
    </row>
    <row r="402" spans="3:30" x14ac:dyDescent="0.25">
      <c r="C402" s="215"/>
      <c r="AA402" s="130"/>
      <c r="AC402" s="132"/>
      <c r="AD402" s="133"/>
    </row>
    <row r="403" spans="3:30" x14ac:dyDescent="0.25">
      <c r="C403" s="215"/>
      <c r="AA403" s="130"/>
      <c r="AC403" s="132"/>
      <c r="AD403" s="133"/>
    </row>
    <row r="404" spans="3:30" x14ac:dyDescent="0.25">
      <c r="C404" s="215"/>
      <c r="AA404" s="130"/>
      <c r="AC404" s="132"/>
      <c r="AD404" s="133"/>
    </row>
    <row r="405" spans="3:30" x14ac:dyDescent="0.25">
      <c r="C405" s="215"/>
      <c r="AA405" s="130"/>
      <c r="AC405" s="132"/>
      <c r="AD405" s="133"/>
    </row>
    <row r="406" spans="3:30" x14ac:dyDescent="0.25">
      <c r="C406" s="215"/>
      <c r="AA406" s="130"/>
      <c r="AC406" s="132"/>
      <c r="AD406" s="133"/>
    </row>
    <row r="407" spans="3:30" x14ac:dyDescent="0.25">
      <c r="C407" s="215"/>
      <c r="AA407" s="130"/>
      <c r="AC407" s="132"/>
      <c r="AD407" s="133"/>
    </row>
    <row r="408" spans="3:30" x14ac:dyDescent="0.25">
      <c r="C408" s="215"/>
      <c r="AA408" s="130"/>
      <c r="AC408" s="132"/>
      <c r="AD408" s="133"/>
    </row>
    <row r="409" spans="3:30" x14ac:dyDescent="0.25">
      <c r="C409" s="215"/>
      <c r="AA409" s="130"/>
      <c r="AC409" s="132"/>
      <c r="AD409" s="133"/>
    </row>
    <row r="410" spans="3:30" x14ac:dyDescent="0.25">
      <c r="C410" s="215"/>
      <c r="AA410" s="130"/>
      <c r="AC410" s="132"/>
      <c r="AD410" s="133"/>
    </row>
    <row r="411" spans="3:30" x14ac:dyDescent="0.25">
      <c r="C411" s="215"/>
      <c r="AA411" s="130"/>
      <c r="AC411" s="132"/>
      <c r="AD411" s="133"/>
    </row>
    <row r="412" spans="3:30" x14ac:dyDescent="0.25">
      <c r="C412" s="215"/>
      <c r="AA412" s="130"/>
      <c r="AC412" s="132"/>
      <c r="AD412" s="133"/>
    </row>
    <row r="413" spans="3:30" x14ac:dyDescent="0.25">
      <c r="C413" s="215"/>
      <c r="AA413" s="130"/>
      <c r="AC413" s="132"/>
      <c r="AD413" s="133"/>
    </row>
    <row r="414" spans="3:30" x14ac:dyDescent="0.25">
      <c r="C414" s="215"/>
      <c r="AA414" s="130"/>
      <c r="AC414" s="132"/>
      <c r="AD414" s="133"/>
    </row>
    <row r="415" spans="3:30" x14ac:dyDescent="0.25">
      <c r="C415" s="215"/>
      <c r="AA415" s="130"/>
      <c r="AC415" s="132"/>
      <c r="AD415" s="133"/>
    </row>
    <row r="416" spans="3:30" x14ac:dyDescent="0.25">
      <c r="C416" s="215"/>
      <c r="AA416" s="130"/>
      <c r="AC416" s="132"/>
      <c r="AD416" s="133"/>
    </row>
    <row r="417" spans="3:30" x14ac:dyDescent="0.25">
      <c r="C417" s="215"/>
      <c r="AA417" s="130"/>
      <c r="AC417" s="132"/>
      <c r="AD417" s="133"/>
    </row>
    <row r="418" spans="3:30" x14ac:dyDescent="0.25">
      <c r="C418" s="215"/>
      <c r="AA418" s="130"/>
      <c r="AC418" s="132"/>
      <c r="AD418" s="133"/>
    </row>
    <row r="419" spans="3:30" x14ac:dyDescent="0.25">
      <c r="C419" s="215"/>
      <c r="AA419" s="130"/>
      <c r="AC419" s="132"/>
      <c r="AD419" s="133"/>
    </row>
    <row r="420" spans="3:30" x14ac:dyDescent="0.25">
      <c r="C420" s="215"/>
      <c r="AA420" s="130"/>
      <c r="AC420" s="132"/>
      <c r="AD420" s="133"/>
    </row>
    <row r="421" spans="3:30" x14ac:dyDescent="0.25">
      <c r="C421" s="215"/>
      <c r="AA421" s="130"/>
      <c r="AC421" s="132"/>
      <c r="AD421" s="133"/>
    </row>
    <row r="422" spans="3:30" x14ac:dyDescent="0.25">
      <c r="C422" s="215"/>
      <c r="AA422" s="130"/>
      <c r="AC422" s="132"/>
      <c r="AD422" s="133"/>
    </row>
    <row r="423" spans="3:30" x14ac:dyDescent="0.25">
      <c r="C423" s="215"/>
      <c r="AA423" s="130"/>
      <c r="AC423" s="132"/>
      <c r="AD423" s="133"/>
    </row>
    <row r="424" spans="3:30" x14ac:dyDescent="0.25">
      <c r="C424" s="215"/>
      <c r="AA424" s="130"/>
      <c r="AC424" s="132"/>
      <c r="AD424" s="133"/>
    </row>
    <row r="425" spans="3:30" x14ac:dyDescent="0.25">
      <c r="C425" s="215"/>
      <c r="AA425" s="130"/>
      <c r="AC425" s="132"/>
      <c r="AD425" s="133"/>
    </row>
    <row r="426" spans="3:30" x14ac:dyDescent="0.25">
      <c r="C426" s="215"/>
      <c r="AA426" s="130"/>
      <c r="AC426" s="132"/>
      <c r="AD426" s="133"/>
    </row>
    <row r="427" spans="3:30" x14ac:dyDescent="0.25">
      <c r="C427" s="215"/>
      <c r="AA427" s="130"/>
      <c r="AC427" s="132"/>
      <c r="AD427" s="133"/>
    </row>
    <row r="428" spans="3:30" x14ac:dyDescent="0.25">
      <c r="C428" s="215"/>
      <c r="AA428" s="130"/>
      <c r="AC428" s="132"/>
      <c r="AD428" s="133"/>
    </row>
    <row r="429" spans="3:30" x14ac:dyDescent="0.25">
      <c r="C429" s="215"/>
      <c r="AA429" s="130"/>
      <c r="AC429" s="132"/>
      <c r="AD429" s="133"/>
    </row>
    <row r="430" spans="3:30" x14ac:dyDescent="0.25">
      <c r="C430" s="215"/>
      <c r="AA430" s="130"/>
      <c r="AC430" s="132"/>
      <c r="AD430" s="133"/>
    </row>
    <row r="431" spans="3:30" x14ac:dyDescent="0.25">
      <c r="C431" s="215"/>
      <c r="AA431" s="130"/>
      <c r="AC431" s="132"/>
      <c r="AD431" s="133"/>
    </row>
    <row r="432" spans="3:30" x14ac:dyDescent="0.25">
      <c r="C432" s="215"/>
      <c r="AA432" s="130"/>
      <c r="AC432" s="132"/>
      <c r="AD432" s="133"/>
    </row>
    <row r="433" spans="3:30" x14ac:dyDescent="0.25">
      <c r="C433" s="215"/>
      <c r="AA433" s="130"/>
      <c r="AC433" s="132"/>
      <c r="AD433" s="133"/>
    </row>
    <row r="434" spans="3:30" x14ac:dyDescent="0.25">
      <c r="C434" s="215"/>
      <c r="AA434" s="130"/>
      <c r="AC434" s="132"/>
      <c r="AD434" s="133"/>
    </row>
    <row r="435" spans="3:30" x14ac:dyDescent="0.25">
      <c r="C435" s="215"/>
      <c r="AA435" s="130"/>
      <c r="AC435" s="132"/>
      <c r="AD435" s="133"/>
    </row>
    <row r="436" spans="3:30" x14ac:dyDescent="0.25">
      <c r="C436" s="215"/>
      <c r="AA436" s="130"/>
      <c r="AC436" s="132"/>
      <c r="AD436" s="133"/>
    </row>
    <row r="437" spans="3:30" x14ac:dyDescent="0.25">
      <c r="C437" s="215"/>
      <c r="AA437" s="130"/>
      <c r="AC437" s="132"/>
      <c r="AD437" s="133"/>
    </row>
    <row r="438" spans="3:30" x14ac:dyDescent="0.25">
      <c r="C438" s="215"/>
      <c r="AA438" s="130"/>
      <c r="AC438" s="132"/>
      <c r="AD438" s="133"/>
    </row>
    <row r="439" spans="3:30" x14ac:dyDescent="0.25">
      <c r="C439" s="215"/>
      <c r="AA439" s="130"/>
      <c r="AC439" s="132"/>
      <c r="AD439" s="133"/>
    </row>
    <row r="440" spans="3:30" x14ac:dyDescent="0.25">
      <c r="C440" s="215"/>
      <c r="AA440" s="130"/>
      <c r="AC440" s="132"/>
      <c r="AD440" s="133"/>
    </row>
    <row r="441" spans="3:30" x14ac:dyDescent="0.25">
      <c r="C441" s="215"/>
      <c r="AA441" s="130"/>
      <c r="AC441" s="132"/>
      <c r="AD441" s="133"/>
    </row>
    <row r="442" spans="3:30" x14ac:dyDescent="0.25">
      <c r="C442" s="215"/>
      <c r="AA442" s="130"/>
      <c r="AC442" s="132"/>
      <c r="AD442" s="133"/>
    </row>
    <row r="443" spans="3:30" x14ac:dyDescent="0.25">
      <c r="C443" s="215"/>
      <c r="AA443" s="130"/>
      <c r="AC443" s="132"/>
      <c r="AD443" s="133"/>
    </row>
    <row r="444" spans="3:30" x14ac:dyDescent="0.25">
      <c r="C444" s="215"/>
      <c r="AA444" s="130"/>
      <c r="AC444" s="132"/>
      <c r="AD444" s="133"/>
    </row>
    <row r="445" spans="3:30" x14ac:dyDescent="0.25">
      <c r="C445" s="215"/>
      <c r="AA445" s="130"/>
      <c r="AC445" s="132"/>
      <c r="AD445" s="133"/>
    </row>
    <row r="446" spans="3:30" x14ac:dyDescent="0.25">
      <c r="C446" s="215"/>
      <c r="AA446" s="130"/>
      <c r="AC446" s="132"/>
      <c r="AD446" s="133"/>
    </row>
    <row r="447" spans="3:30" x14ac:dyDescent="0.25">
      <c r="C447" s="215"/>
      <c r="AA447" s="130"/>
      <c r="AC447" s="132"/>
      <c r="AD447" s="133"/>
    </row>
    <row r="448" spans="3:30" x14ac:dyDescent="0.25">
      <c r="C448" s="215"/>
      <c r="AA448" s="130"/>
      <c r="AC448" s="132"/>
      <c r="AD448" s="133"/>
    </row>
    <row r="449" spans="3:30" x14ac:dyDescent="0.25">
      <c r="C449" s="215"/>
      <c r="AA449" s="130"/>
      <c r="AC449" s="132"/>
      <c r="AD449" s="133"/>
    </row>
    <row r="450" spans="3:30" x14ac:dyDescent="0.25">
      <c r="C450" s="215"/>
      <c r="AA450" s="130"/>
      <c r="AC450" s="132"/>
      <c r="AD450" s="133"/>
    </row>
    <row r="451" spans="3:30" x14ac:dyDescent="0.25">
      <c r="C451" s="215"/>
      <c r="AA451" s="130"/>
      <c r="AC451" s="132"/>
      <c r="AD451" s="133"/>
    </row>
    <row r="452" spans="3:30" x14ac:dyDescent="0.25">
      <c r="C452" s="215"/>
      <c r="AA452" s="130"/>
      <c r="AC452" s="132"/>
      <c r="AD452" s="133"/>
    </row>
    <row r="453" spans="3:30" x14ac:dyDescent="0.25">
      <c r="C453" s="215"/>
      <c r="AA453" s="130"/>
      <c r="AC453" s="132"/>
      <c r="AD453" s="133"/>
    </row>
    <row r="454" spans="3:30" x14ac:dyDescent="0.25">
      <c r="C454" s="215"/>
      <c r="AA454" s="130"/>
      <c r="AC454" s="132"/>
      <c r="AD454" s="133"/>
    </row>
    <row r="455" spans="3:30" x14ac:dyDescent="0.25">
      <c r="C455" s="215"/>
      <c r="AA455" s="130"/>
      <c r="AC455" s="132"/>
      <c r="AD455" s="133"/>
    </row>
    <row r="456" spans="3:30" x14ac:dyDescent="0.25">
      <c r="C456" s="215"/>
      <c r="AA456" s="130"/>
      <c r="AC456" s="132"/>
      <c r="AD456" s="133"/>
    </row>
    <row r="457" spans="3:30" x14ac:dyDescent="0.25">
      <c r="C457" s="215"/>
      <c r="AA457" s="130"/>
      <c r="AC457" s="132"/>
      <c r="AD457" s="133"/>
    </row>
    <row r="458" spans="3:30" x14ac:dyDescent="0.25">
      <c r="C458" s="215"/>
      <c r="AA458" s="130"/>
      <c r="AC458" s="132"/>
      <c r="AD458" s="133"/>
    </row>
    <row r="459" spans="3:30" x14ac:dyDescent="0.25">
      <c r="C459" s="215"/>
      <c r="AA459" s="130"/>
      <c r="AC459" s="132"/>
      <c r="AD459" s="133"/>
    </row>
    <row r="460" spans="3:30" x14ac:dyDescent="0.25">
      <c r="C460" s="215"/>
      <c r="AA460" s="130"/>
      <c r="AC460" s="132"/>
      <c r="AD460" s="133"/>
    </row>
    <row r="461" spans="3:30" x14ac:dyDescent="0.25">
      <c r="C461" s="215"/>
      <c r="AA461" s="130"/>
      <c r="AC461" s="132"/>
      <c r="AD461" s="133"/>
    </row>
    <row r="462" spans="3:30" x14ac:dyDescent="0.25">
      <c r="C462" s="215"/>
      <c r="AA462" s="130"/>
      <c r="AC462" s="132"/>
      <c r="AD462" s="133"/>
    </row>
    <row r="463" spans="3:30" x14ac:dyDescent="0.25">
      <c r="C463" s="215"/>
      <c r="AA463" s="130"/>
      <c r="AC463" s="132"/>
      <c r="AD463" s="133"/>
    </row>
    <row r="464" spans="3:30" x14ac:dyDescent="0.25">
      <c r="C464" s="215"/>
      <c r="AA464" s="130"/>
      <c r="AC464" s="132"/>
      <c r="AD464" s="133"/>
    </row>
    <row r="465" spans="3:30" x14ac:dyDescent="0.25">
      <c r="C465" s="215"/>
      <c r="AA465" s="130"/>
      <c r="AC465" s="132"/>
      <c r="AD465" s="133"/>
    </row>
    <row r="466" spans="3:30" x14ac:dyDescent="0.25">
      <c r="C466" s="215"/>
      <c r="AA466" s="130"/>
      <c r="AC466" s="132"/>
      <c r="AD466" s="133"/>
    </row>
    <row r="467" spans="3:30" x14ac:dyDescent="0.25">
      <c r="C467" s="215"/>
      <c r="AA467" s="130"/>
      <c r="AC467" s="132"/>
      <c r="AD467" s="133"/>
    </row>
    <row r="468" spans="3:30" x14ac:dyDescent="0.25">
      <c r="C468" s="215"/>
      <c r="AA468" s="130"/>
      <c r="AC468" s="132"/>
      <c r="AD468" s="133"/>
    </row>
    <row r="469" spans="3:30" x14ac:dyDescent="0.25">
      <c r="C469" s="215"/>
      <c r="AA469" s="130"/>
      <c r="AC469" s="132"/>
      <c r="AD469" s="133"/>
    </row>
    <row r="470" spans="3:30" x14ac:dyDescent="0.25">
      <c r="C470" s="215"/>
      <c r="AA470" s="130"/>
      <c r="AC470" s="132"/>
      <c r="AD470" s="133"/>
    </row>
    <row r="471" spans="3:30" x14ac:dyDescent="0.25">
      <c r="C471" s="215"/>
      <c r="AA471" s="130"/>
      <c r="AC471" s="132"/>
      <c r="AD471" s="133"/>
    </row>
    <row r="472" spans="3:30" x14ac:dyDescent="0.25">
      <c r="C472" s="215"/>
      <c r="AA472" s="130"/>
      <c r="AC472" s="132"/>
      <c r="AD472" s="133"/>
    </row>
    <row r="473" spans="3:30" x14ac:dyDescent="0.25">
      <c r="C473" s="215"/>
      <c r="AA473" s="130"/>
      <c r="AC473" s="132"/>
      <c r="AD473" s="133"/>
    </row>
    <row r="474" spans="3:30" x14ac:dyDescent="0.25">
      <c r="C474" s="215"/>
      <c r="AA474" s="130"/>
      <c r="AC474" s="132"/>
      <c r="AD474" s="133"/>
    </row>
    <row r="475" spans="3:30" x14ac:dyDescent="0.25">
      <c r="C475" s="215"/>
      <c r="AA475" s="130"/>
      <c r="AC475" s="132"/>
      <c r="AD475" s="133"/>
    </row>
    <row r="476" spans="3:30" x14ac:dyDescent="0.25">
      <c r="C476" s="215"/>
      <c r="AA476" s="130"/>
      <c r="AC476" s="132"/>
      <c r="AD476" s="133"/>
    </row>
    <row r="477" spans="3:30" x14ac:dyDescent="0.25">
      <c r="C477" s="215"/>
      <c r="AA477" s="130"/>
      <c r="AC477" s="132"/>
      <c r="AD477" s="133"/>
    </row>
    <row r="478" spans="3:30" x14ac:dyDescent="0.25">
      <c r="C478" s="215"/>
      <c r="AA478" s="130"/>
      <c r="AC478" s="132"/>
      <c r="AD478" s="133"/>
    </row>
    <row r="479" spans="3:30" x14ac:dyDescent="0.25">
      <c r="C479" s="215"/>
      <c r="AA479" s="130"/>
      <c r="AC479" s="132"/>
      <c r="AD479" s="133"/>
    </row>
    <row r="480" spans="3:30" x14ac:dyDescent="0.25">
      <c r="C480" s="215"/>
      <c r="AA480" s="130"/>
      <c r="AC480" s="132"/>
      <c r="AD480" s="133"/>
    </row>
    <row r="481" spans="3:30" x14ac:dyDescent="0.25">
      <c r="C481" s="215"/>
      <c r="AA481" s="130"/>
      <c r="AC481" s="132"/>
      <c r="AD481" s="133"/>
    </row>
    <row r="482" spans="3:30" x14ac:dyDescent="0.25">
      <c r="C482" s="215"/>
      <c r="AA482" s="130"/>
      <c r="AC482" s="132"/>
      <c r="AD482" s="133"/>
    </row>
    <row r="483" spans="3:30" x14ac:dyDescent="0.25">
      <c r="C483" s="215"/>
      <c r="AA483" s="130"/>
      <c r="AC483" s="132"/>
      <c r="AD483" s="133"/>
    </row>
    <row r="484" spans="3:30" x14ac:dyDescent="0.25">
      <c r="C484" s="215"/>
      <c r="AA484" s="130"/>
      <c r="AC484" s="132"/>
      <c r="AD484" s="133"/>
    </row>
    <row r="485" spans="3:30" x14ac:dyDescent="0.25">
      <c r="C485" s="215"/>
      <c r="AA485" s="130"/>
      <c r="AC485" s="132"/>
      <c r="AD485" s="133"/>
    </row>
    <row r="486" spans="3:30" x14ac:dyDescent="0.25">
      <c r="C486" s="215"/>
      <c r="AA486" s="130"/>
      <c r="AC486" s="132"/>
      <c r="AD486" s="133"/>
    </row>
    <row r="487" spans="3:30" x14ac:dyDescent="0.25">
      <c r="C487" s="215"/>
      <c r="AA487" s="130"/>
      <c r="AC487" s="132"/>
      <c r="AD487" s="133"/>
    </row>
    <row r="488" spans="3:30" x14ac:dyDescent="0.25">
      <c r="C488" s="215"/>
      <c r="AA488" s="130"/>
      <c r="AC488" s="132"/>
      <c r="AD488" s="133"/>
    </row>
    <row r="489" spans="3:30" x14ac:dyDescent="0.25">
      <c r="C489" s="215"/>
      <c r="AA489" s="130"/>
      <c r="AC489" s="132"/>
      <c r="AD489" s="133"/>
    </row>
    <row r="490" spans="3:30" x14ac:dyDescent="0.25">
      <c r="C490" s="215"/>
      <c r="AA490" s="130"/>
      <c r="AC490" s="132"/>
      <c r="AD490" s="133"/>
    </row>
    <row r="491" spans="3:30" x14ac:dyDescent="0.25">
      <c r="C491" s="215"/>
      <c r="AA491" s="130"/>
      <c r="AC491" s="132"/>
      <c r="AD491" s="133"/>
    </row>
    <row r="492" spans="3:30" x14ac:dyDescent="0.25">
      <c r="C492" s="215"/>
      <c r="AA492" s="130"/>
      <c r="AC492" s="132"/>
      <c r="AD492" s="133"/>
    </row>
    <row r="493" spans="3:30" x14ac:dyDescent="0.25">
      <c r="C493" s="215"/>
      <c r="AA493" s="130"/>
      <c r="AC493" s="132"/>
      <c r="AD493" s="133"/>
    </row>
    <row r="494" spans="3:30" x14ac:dyDescent="0.25">
      <c r="C494" s="215"/>
      <c r="AA494" s="130"/>
      <c r="AC494" s="132"/>
      <c r="AD494" s="133"/>
    </row>
    <row r="495" spans="3:30" x14ac:dyDescent="0.25">
      <c r="C495" s="215"/>
      <c r="AA495" s="130"/>
      <c r="AC495" s="132"/>
      <c r="AD495" s="133"/>
    </row>
    <row r="496" spans="3:30" x14ac:dyDescent="0.25">
      <c r="C496" s="215"/>
      <c r="AA496" s="130"/>
      <c r="AC496" s="132"/>
      <c r="AD496" s="133"/>
    </row>
    <row r="497" spans="3:30" x14ac:dyDescent="0.25">
      <c r="C497" s="215"/>
      <c r="AA497" s="130"/>
      <c r="AC497" s="132"/>
      <c r="AD497" s="133"/>
    </row>
    <row r="498" spans="3:30" x14ac:dyDescent="0.25">
      <c r="C498" s="215"/>
      <c r="AA498" s="130"/>
      <c r="AC498" s="132"/>
      <c r="AD498" s="133"/>
    </row>
    <row r="499" spans="3:30" x14ac:dyDescent="0.25">
      <c r="C499" s="215"/>
      <c r="AA499" s="130"/>
      <c r="AC499" s="132"/>
      <c r="AD499" s="133"/>
    </row>
    <row r="500" spans="3:30" x14ac:dyDescent="0.25">
      <c r="C500" s="215"/>
      <c r="AA500" s="130"/>
      <c r="AC500" s="132"/>
      <c r="AD500" s="133"/>
    </row>
    <row r="501" spans="3:30" x14ac:dyDescent="0.25">
      <c r="C501" s="215"/>
      <c r="AA501" s="130"/>
      <c r="AC501" s="132"/>
      <c r="AD501" s="133"/>
    </row>
    <row r="502" spans="3:30" x14ac:dyDescent="0.25">
      <c r="C502" s="215"/>
      <c r="AA502" s="130"/>
      <c r="AC502" s="132"/>
      <c r="AD502" s="133"/>
    </row>
    <row r="503" spans="3:30" x14ac:dyDescent="0.25">
      <c r="C503" s="215"/>
      <c r="AA503" s="130"/>
      <c r="AC503" s="132"/>
      <c r="AD503" s="133"/>
    </row>
    <row r="504" spans="3:30" x14ac:dyDescent="0.25">
      <c r="C504" s="215"/>
      <c r="AA504" s="130"/>
      <c r="AC504" s="132"/>
      <c r="AD504" s="133"/>
    </row>
    <row r="505" spans="3:30" x14ac:dyDescent="0.25">
      <c r="C505" s="215"/>
      <c r="AA505" s="130"/>
      <c r="AC505" s="132"/>
      <c r="AD505" s="133"/>
    </row>
    <row r="506" spans="3:30" x14ac:dyDescent="0.25">
      <c r="C506" s="215"/>
      <c r="AA506" s="130"/>
      <c r="AC506" s="132"/>
      <c r="AD506" s="133"/>
    </row>
    <row r="507" spans="3:30" x14ac:dyDescent="0.25">
      <c r="C507" s="215"/>
      <c r="AA507" s="130"/>
      <c r="AC507" s="132"/>
      <c r="AD507" s="133"/>
    </row>
    <row r="508" spans="3:30" x14ac:dyDescent="0.25">
      <c r="C508" s="215"/>
      <c r="AA508" s="130"/>
      <c r="AC508" s="132"/>
      <c r="AD508" s="133"/>
    </row>
    <row r="509" spans="3:30" x14ac:dyDescent="0.25">
      <c r="C509" s="215"/>
      <c r="AA509" s="130"/>
      <c r="AC509" s="132"/>
      <c r="AD509" s="133"/>
    </row>
    <row r="510" spans="3:30" x14ac:dyDescent="0.25">
      <c r="C510" s="215"/>
      <c r="AA510" s="130"/>
      <c r="AC510" s="132"/>
      <c r="AD510" s="133"/>
    </row>
    <row r="511" spans="3:30" x14ac:dyDescent="0.25">
      <c r="C511" s="215"/>
      <c r="AA511" s="130"/>
      <c r="AC511" s="132"/>
      <c r="AD511" s="133"/>
    </row>
    <row r="512" spans="3:30" x14ac:dyDescent="0.25">
      <c r="C512" s="215"/>
      <c r="AA512" s="130"/>
      <c r="AC512" s="132"/>
      <c r="AD512" s="133"/>
    </row>
    <row r="513" spans="3:30" x14ac:dyDescent="0.25">
      <c r="C513" s="215"/>
      <c r="AA513" s="130"/>
      <c r="AC513" s="132"/>
      <c r="AD513" s="133"/>
    </row>
    <row r="514" spans="3:30" x14ac:dyDescent="0.25">
      <c r="C514" s="215"/>
      <c r="AA514" s="130"/>
      <c r="AC514" s="132"/>
      <c r="AD514" s="133"/>
    </row>
    <row r="515" spans="3:30" x14ac:dyDescent="0.25">
      <c r="C515" s="215"/>
      <c r="AA515" s="130"/>
      <c r="AC515" s="132"/>
      <c r="AD515" s="133"/>
    </row>
    <row r="516" spans="3:30" x14ac:dyDescent="0.25">
      <c r="C516" s="215"/>
      <c r="AA516" s="130"/>
      <c r="AC516" s="132"/>
      <c r="AD516" s="133"/>
    </row>
    <row r="517" spans="3:30" x14ac:dyDescent="0.25">
      <c r="C517" s="215"/>
      <c r="AA517" s="130"/>
      <c r="AC517" s="132"/>
      <c r="AD517" s="133"/>
    </row>
    <row r="518" spans="3:30" x14ac:dyDescent="0.25">
      <c r="C518" s="215"/>
      <c r="AA518" s="130"/>
      <c r="AC518" s="132"/>
      <c r="AD518" s="133"/>
    </row>
    <row r="519" spans="3:30" x14ac:dyDescent="0.25">
      <c r="C519" s="215"/>
      <c r="AA519" s="130"/>
      <c r="AC519" s="132"/>
      <c r="AD519" s="133"/>
    </row>
    <row r="520" spans="3:30" x14ac:dyDescent="0.25">
      <c r="C520" s="215"/>
      <c r="AA520" s="130"/>
      <c r="AC520" s="132"/>
      <c r="AD520" s="133"/>
    </row>
    <row r="521" spans="3:30" x14ac:dyDescent="0.25">
      <c r="C521" s="215"/>
      <c r="AA521" s="130"/>
      <c r="AC521" s="132"/>
      <c r="AD521" s="133"/>
    </row>
    <row r="522" spans="3:30" x14ac:dyDescent="0.25">
      <c r="C522" s="215"/>
      <c r="AA522" s="130"/>
      <c r="AC522" s="132"/>
      <c r="AD522" s="133"/>
    </row>
    <row r="523" spans="3:30" x14ac:dyDescent="0.25">
      <c r="C523" s="215"/>
      <c r="AA523" s="130"/>
      <c r="AC523" s="132"/>
      <c r="AD523" s="133"/>
    </row>
    <row r="524" spans="3:30" x14ac:dyDescent="0.25">
      <c r="C524" s="215"/>
      <c r="AA524" s="130"/>
      <c r="AC524" s="132"/>
      <c r="AD524" s="133"/>
    </row>
    <row r="525" spans="3:30" x14ac:dyDescent="0.25">
      <c r="C525" s="215"/>
      <c r="AA525" s="130"/>
      <c r="AC525" s="132"/>
      <c r="AD525" s="133"/>
    </row>
    <row r="526" spans="3:30" x14ac:dyDescent="0.25">
      <c r="C526" s="215"/>
      <c r="AA526" s="130"/>
      <c r="AC526" s="132"/>
      <c r="AD526" s="133"/>
    </row>
    <row r="527" spans="3:30" x14ac:dyDescent="0.25">
      <c r="C527" s="215"/>
      <c r="AA527" s="130"/>
      <c r="AC527" s="132"/>
      <c r="AD527" s="133"/>
    </row>
    <row r="528" spans="3:30" x14ac:dyDescent="0.25">
      <c r="C528" s="215"/>
      <c r="AA528" s="130"/>
      <c r="AC528" s="132"/>
      <c r="AD528" s="133"/>
    </row>
    <row r="529" spans="3:30" x14ac:dyDescent="0.25">
      <c r="C529" s="215"/>
      <c r="AA529" s="130"/>
      <c r="AC529" s="132"/>
      <c r="AD529" s="133"/>
    </row>
    <row r="530" spans="3:30" x14ac:dyDescent="0.25">
      <c r="C530" s="215"/>
      <c r="AA530" s="130"/>
      <c r="AC530" s="132"/>
      <c r="AD530" s="133"/>
    </row>
    <row r="531" spans="3:30" x14ac:dyDescent="0.25">
      <c r="C531" s="215"/>
      <c r="AA531" s="130"/>
      <c r="AC531" s="132"/>
      <c r="AD531" s="133"/>
    </row>
    <row r="532" spans="3:30" x14ac:dyDescent="0.25">
      <c r="C532" s="215"/>
      <c r="AA532" s="130"/>
      <c r="AC532" s="132"/>
      <c r="AD532" s="133"/>
    </row>
    <row r="533" spans="3:30" x14ac:dyDescent="0.25">
      <c r="C533" s="215"/>
      <c r="AA533" s="130"/>
      <c r="AC533" s="132"/>
      <c r="AD533" s="133"/>
    </row>
    <row r="534" spans="3:30" x14ac:dyDescent="0.25">
      <c r="C534" s="215"/>
      <c r="AA534" s="130"/>
      <c r="AC534" s="132"/>
      <c r="AD534" s="133"/>
    </row>
    <row r="535" spans="3:30" x14ac:dyDescent="0.25">
      <c r="C535" s="215"/>
      <c r="AA535" s="130"/>
      <c r="AC535" s="132"/>
      <c r="AD535" s="133"/>
    </row>
    <row r="536" spans="3:30" x14ac:dyDescent="0.25">
      <c r="C536" s="215"/>
      <c r="AA536" s="130"/>
      <c r="AC536" s="132"/>
      <c r="AD536" s="133"/>
    </row>
    <row r="537" spans="3:30" x14ac:dyDescent="0.25">
      <c r="C537" s="215"/>
      <c r="AA537" s="130"/>
      <c r="AC537" s="132"/>
      <c r="AD537" s="133"/>
    </row>
    <row r="538" spans="3:30" x14ac:dyDescent="0.25">
      <c r="C538" s="215"/>
      <c r="AA538" s="130"/>
      <c r="AC538" s="132"/>
      <c r="AD538" s="133"/>
    </row>
    <row r="539" spans="3:30" x14ac:dyDescent="0.25">
      <c r="C539" s="215"/>
      <c r="AA539" s="130"/>
      <c r="AC539" s="132"/>
      <c r="AD539" s="133"/>
    </row>
    <row r="540" spans="3:30" x14ac:dyDescent="0.25">
      <c r="C540" s="215"/>
      <c r="AA540" s="130"/>
      <c r="AC540" s="132"/>
      <c r="AD540" s="133"/>
    </row>
    <row r="541" spans="3:30" x14ac:dyDescent="0.25">
      <c r="C541" s="215"/>
      <c r="AA541" s="130"/>
      <c r="AC541" s="132"/>
      <c r="AD541" s="133"/>
    </row>
    <row r="542" spans="3:30" x14ac:dyDescent="0.25">
      <c r="C542" s="215"/>
      <c r="AA542" s="130"/>
      <c r="AC542" s="132"/>
      <c r="AD542" s="133"/>
    </row>
    <row r="543" spans="3:30" x14ac:dyDescent="0.25">
      <c r="C543" s="215"/>
      <c r="AA543" s="130"/>
      <c r="AC543" s="132"/>
      <c r="AD543" s="133"/>
    </row>
    <row r="544" spans="3:30" x14ac:dyDescent="0.25">
      <c r="C544" s="215"/>
      <c r="AA544" s="130"/>
      <c r="AC544" s="132"/>
      <c r="AD544" s="133"/>
    </row>
    <row r="545" spans="3:30" x14ac:dyDescent="0.25">
      <c r="C545" s="215"/>
      <c r="AA545" s="130"/>
      <c r="AC545" s="132"/>
      <c r="AD545" s="133"/>
    </row>
    <row r="546" spans="3:30" x14ac:dyDescent="0.25">
      <c r="C546" s="215"/>
      <c r="AA546" s="130"/>
      <c r="AC546" s="132"/>
      <c r="AD546" s="133"/>
    </row>
    <row r="547" spans="3:30" x14ac:dyDescent="0.25">
      <c r="C547" s="215"/>
      <c r="AA547" s="130"/>
      <c r="AC547" s="132"/>
      <c r="AD547" s="133"/>
    </row>
    <row r="548" spans="3:30" x14ac:dyDescent="0.25">
      <c r="C548" s="215"/>
      <c r="AA548" s="130"/>
      <c r="AC548" s="132"/>
      <c r="AD548" s="133"/>
    </row>
    <row r="549" spans="3:30" x14ac:dyDescent="0.25">
      <c r="C549" s="215"/>
      <c r="AA549" s="130"/>
      <c r="AC549" s="132"/>
      <c r="AD549" s="133"/>
    </row>
    <row r="550" spans="3:30" x14ac:dyDescent="0.25">
      <c r="C550" s="215"/>
      <c r="AA550" s="130"/>
      <c r="AC550" s="132"/>
      <c r="AD550" s="133"/>
    </row>
    <row r="551" spans="3:30" x14ac:dyDescent="0.25">
      <c r="C551" s="215"/>
      <c r="AA551" s="130"/>
      <c r="AC551" s="132"/>
      <c r="AD551" s="133"/>
    </row>
    <row r="552" spans="3:30" x14ac:dyDescent="0.25">
      <c r="C552" s="215"/>
      <c r="AA552" s="130"/>
      <c r="AC552" s="132"/>
      <c r="AD552" s="133"/>
    </row>
    <row r="553" spans="3:30" x14ac:dyDescent="0.25">
      <c r="C553" s="215"/>
      <c r="AA553" s="130"/>
      <c r="AC553" s="132"/>
      <c r="AD553" s="133"/>
    </row>
    <row r="554" spans="3:30" x14ac:dyDescent="0.25">
      <c r="C554" s="215"/>
      <c r="AA554" s="130"/>
      <c r="AC554" s="132"/>
      <c r="AD554" s="133"/>
    </row>
    <row r="555" spans="3:30" x14ac:dyDescent="0.25">
      <c r="C555" s="215"/>
      <c r="AA555" s="130"/>
      <c r="AC555" s="132"/>
      <c r="AD555" s="133"/>
    </row>
    <row r="556" spans="3:30" x14ac:dyDescent="0.25">
      <c r="C556" s="215"/>
      <c r="AA556" s="130"/>
      <c r="AC556" s="132"/>
      <c r="AD556" s="133"/>
    </row>
    <row r="557" spans="3:30" x14ac:dyDescent="0.25">
      <c r="C557" s="215"/>
      <c r="AA557" s="130"/>
      <c r="AC557" s="132"/>
      <c r="AD557" s="133"/>
    </row>
    <row r="558" spans="3:30" x14ac:dyDescent="0.25">
      <c r="C558" s="215"/>
      <c r="AA558" s="130"/>
      <c r="AC558" s="132"/>
      <c r="AD558" s="133"/>
    </row>
    <row r="559" spans="3:30" x14ac:dyDescent="0.25">
      <c r="C559" s="215"/>
      <c r="AA559" s="130"/>
      <c r="AC559" s="132"/>
      <c r="AD559" s="133"/>
    </row>
    <row r="560" spans="3:30" x14ac:dyDescent="0.25">
      <c r="C560" s="215"/>
      <c r="AA560" s="130"/>
      <c r="AC560" s="132"/>
      <c r="AD560" s="133"/>
    </row>
    <row r="561" spans="3:30" x14ac:dyDescent="0.25">
      <c r="C561" s="215"/>
      <c r="AA561" s="130"/>
      <c r="AC561" s="132"/>
      <c r="AD561" s="133"/>
    </row>
    <row r="562" spans="3:30" x14ac:dyDescent="0.25">
      <c r="C562" s="215"/>
      <c r="AA562" s="130"/>
      <c r="AC562" s="132"/>
      <c r="AD562" s="133"/>
    </row>
    <row r="563" spans="3:30" x14ac:dyDescent="0.25">
      <c r="C563" s="215"/>
      <c r="AA563" s="130"/>
      <c r="AC563" s="132"/>
      <c r="AD563" s="133"/>
    </row>
    <row r="564" spans="3:30" x14ac:dyDescent="0.25">
      <c r="C564" s="215"/>
      <c r="AA564" s="130"/>
      <c r="AC564" s="132"/>
      <c r="AD564" s="133"/>
    </row>
    <row r="565" spans="3:30" x14ac:dyDescent="0.25">
      <c r="C565" s="215"/>
      <c r="AA565" s="130"/>
      <c r="AC565" s="132"/>
      <c r="AD565" s="133"/>
    </row>
    <row r="566" spans="3:30" x14ac:dyDescent="0.25">
      <c r="C566" s="215"/>
      <c r="AA566" s="130"/>
      <c r="AC566" s="132"/>
      <c r="AD566" s="133"/>
    </row>
    <row r="567" spans="3:30" x14ac:dyDescent="0.25">
      <c r="C567" s="215"/>
      <c r="AA567" s="130"/>
      <c r="AC567" s="132"/>
      <c r="AD567" s="133"/>
    </row>
    <row r="568" spans="3:30" x14ac:dyDescent="0.25">
      <c r="C568" s="215"/>
      <c r="AA568" s="130"/>
      <c r="AC568" s="132"/>
      <c r="AD568" s="133"/>
    </row>
    <row r="569" spans="3:30" x14ac:dyDescent="0.25">
      <c r="C569" s="215"/>
      <c r="AA569" s="130"/>
      <c r="AC569" s="132"/>
      <c r="AD569" s="133"/>
    </row>
    <row r="570" spans="3:30" x14ac:dyDescent="0.25">
      <c r="C570" s="215"/>
      <c r="AA570" s="130"/>
      <c r="AC570" s="132"/>
      <c r="AD570" s="133"/>
    </row>
    <row r="571" spans="3:30" x14ac:dyDescent="0.25">
      <c r="C571" s="215"/>
      <c r="AA571" s="130"/>
      <c r="AC571" s="132"/>
      <c r="AD571" s="133"/>
    </row>
    <row r="572" spans="3:30" x14ac:dyDescent="0.25">
      <c r="C572" s="215"/>
      <c r="AA572" s="130"/>
      <c r="AC572" s="132"/>
      <c r="AD572" s="133"/>
    </row>
    <row r="573" spans="3:30" x14ac:dyDescent="0.25">
      <c r="C573" s="215"/>
      <c r="AA573" s="130"/>
      <c r="AC573" s="132"/>
      <c r="AD573" s="133"/>
    </row>
    <row r="574" spans="3:30" x14ac:dyDescent="0.25">
      <c r="C574" s="215"/>
      <c r="AA574" s="130"/>
      <c r="AC574" s="132"/>
      <c r="AD574" s="133"/>
    </row>
    <row r="575" spans="3:30" x14ac:dyDescent="0.25">
      <c r="C575" s="215"/>
      <c r="AA575" s="130"/>
      <c r="AC575" s="132"/>
      <c r="AD575" s="133"/>
    </row>
    <row r="576" spans="3:30" x14ac:dyDescent="0.25">
      <c r="C576" s="215"/>
      <c r="AA576" s="130"/>
      <c r="AC576" s="132"/>
      <c r="AD576" s="133"/>
    </row>
    <row r="577" spans="3:30" x14ac:dyDescent="0.25">
      <c r="C577" s="215"/>
      <c r="AA577" s="130"/>
      <c r="AC577" s="132"/>
      <c r="AD577" s="133"/>
    </row>
    <row r="578" spans="3:30" x14ac:dyDescent="0.25">
      <c r="C578" s="215"/>
      <c r="AA578" s="130"/>
      <c r="AC578" s="132"/>
      <c r="AD578" s="133"/>
    </row>
    <row r="579" spans="3:30" x14ac:dyDescent="0.25">
      <c r="C579" s="215"/>
      <c r="AA579" s="130"/>
      <c r="AC579" s="132"/>
      <c r="AD579" s="133"/>
    </row>
    <row r="580" spans="3:30" x14ac:dyDescent="0.25">
      <c r="C580" s="215"/>
      <c r="AA580" s="130"/>
      <c r="AC580" s="132"/>
      <c r="AD580" s="133"/>
    </row>
    <row r="581" spans="3:30" x14ac:dyDescent="0.25">
      <c r="C581" s="215"/>
      <c r="AA581" s="130"/>
      <c r="AC581" s="132"/>
      <c r="AD581" s="133"/>
    </row>
    <row r="582" spans="3:30" x14ac:dyDescent="0.25">
      <c r="C582" s="215"/>
      <c r="AA582" s="130"/>
      <c r="AC582" s="132"/>
      <c r="AD582" s="133"/>
    </row>
    <row r="583" spans="3:30" x14ac:dyDescent="0.25">
      <c r="C583" s="215"/>
      <c r="AA583" s="130"/>
      <c r="AC583" s="132"/>
      <c r="AD583" s="133"/>
    </row>
    <row r="584" spans="3:30" x14ac:dyDescent="0.25">
      <c r="C584" s="215"/>
      <c r="AA584" s="130"/>
      <c r="AC584" s="132"/>
      <c r="AD584" s="133"/>
    </row>
    <row r="585" spans="3:30" x14ac:dyDescent="0.25">
      <c r="C585" s="215"/>
      <c r="AA585" s="130"/>
      <c r="AC585" s="132"/>
      <c r="AD585" s="133"/>
    </row>
    <row r="586" spans="3:30" x14ac:dyDescent="0.25">
      <c r="C586" s="215"/>
      <c r="AA586" s="130"/>
      <c r="AC586" s="132"/>
      <c r="AD586" s="133"/>
    </row>
    <row r="587" spans="3:30" x14ac:dyDescent="0.25">
      <c r="C587" s="215"/>
      <c r="AA587" s="130"/>
      <c r="AC587" s="132"/>
      <c r="AD587" s="133"/>
    </row>
    <row r="588" spans="3:30" x14ac:dyDescent="0.25">
      <c r="C588" s="215"/>
      <c r="AA588" s="130"/>
      <c r="AC588" s="132"/>
      <c r="AD588" s="133"/>
    </row>
    <row r="589" spans="3:30" x14ac:dyDescent="0.25">
      <c r="C589" s="215"/>
      <c r="AA589" s="130"/>
      <c r="AC589" s="132"/>
      <c r="AD589" s="133"/>
    </row>
    <row r="590" spans="3:30" x14ac:dyDescent="0.25">
      <c r="C590" s="215"/>
      <c r="AA590" s="130"/>
      <c r="AC590" s="132"/>
      <c r="AD590" s="133"/>
    </row>
    <row r="591" spans="3:30" x14ac:dyDescent="0.25">
      <c r="C591" s="215"/>
      <c r="AA591" s="130"/>
      <c r="AC591" s="132"/>
      <c r="AD591" s="133"/>
    </row>
    <row r="592" spans="3:30" x14ac:dyDescent="0.25">
      <c r="C592" s="215"/>
      <c r="AA592" s="130"/>
      <c r="AC592" s="132"/>
      <c r="AD592" s="133"/>
    </row>
    <row r="593" spans="3:30" x14ac:dyDescent="0.25">
      <c r="C593" s="215"/>
      <c r="AA593" s="130"/>
      <c r="AC593" s="132"/>
      <c r="AD593" s="133"/>
    </row>
    <row r="594" spans="3:30" x14ac:dyDescent="0.25">
      <c r="C594" s="215"/>
      <c r="AA594" s="130"/>
      <c r="AC594" s="132"/>
      <c r="AD594" s="133"/>
    </row>
    <row r="595" spans="3:30" x14ac:dyDescent="0.25">
      <c r="C595" s="215"/>
      <c r="AA595" s="130"/>
      <c r="AC595" s="132"/>
      <c r="AD595" s="133"/>
    </row>
    <row r="596" spans="3:30" x14ac:dyDescent="0.25">
      <c r="C596" s="215"/>
      <c r="AA596" s="130"/>
      <c r="AC596" s="132"/>
      <c r="AD596" s="133"/>
    </row>
    <row r="597" spans="3:30" x14ac:dyDescent="0.25">
      <c r="C597" s="215"/>
      <c r="AA597" s="130"/>
      <c r="AC597" s="132"/>
      <c r="AD597" s="133"/>
    </row>
    <row r="598" spans="3:30" x14ac:dyDescent="0.25">
      <c r="C598" s="215"/>
      <c r="AA598" s="130"/>
      <c r="AC598" s="132"/>
      <c r="AD598" s="133"/>
    </row>
    <row r="599" spans="3:30" x14ac:dyDescent="0.25">
      <c r="C599" s="215"/>
      <c r="AA599" s="130"/>
      <c r="AC599" s="132"/>
      <c r="AD599" s="133"/>
    </row>
    <row r="600" spans="3:30" x14ac:dyDescent="0.25">
      <c r="C600" s="215"/>
      <c r="AA600" s="130"/>
      <c r="AC600" s="132"/>
      <c r="AD600" s="133"/>
    </row>
    <row r="601" spans="3:30" x14ac:dyDescent="0.25">
      <c r="C601" s="215"/>
      <c r="AA601" s="130"/>
      <c r="AC601" s="132"/>
      <c r="AD601" s="133"/>
    </row>
    <row r="602" spans="3:30" x14ac:dyDescent="0.25">
      <c r="C602" s="215"/>
      <c r="AA602" s="130"/>
      <c r="AC602" s="132"/>
      <c r="AD602" s="133"/>
    </row>
    <row r="603" spans="3:30" x14ac:dyDescent="0.25">
      <c r="C603" s="215"/>
      <c r="AA603" s="130"/>
      <c r="AC603" s="132"/>
      <c r="AD603" s="133"/>
    </row>
    <row r="604" spans="3:30" x14ac:dyDescent="0.25">
      <c r="C604" s="215"/>
      <c r="AA604" s="130"/>
      <c r="AC604" s="132"/>
      <c r="AD604" s="133"/>
    </row>
    <row r="605" spans="3:30" x14ac:dyDescent="0.25">
      <c r="C605" s="215"/>
      <c r="AA605" s="130"/>
      <c r="AC605" s="132"/>
      <c r="AD605" s="133"/>
    </row>
    <row r="606" spans="3:30" x14ac:dyDescent="0.25">
      <c r="C606" s="215"/>
      <c r="AA606" s="130"/>
      <c r="AC606" s="132"/>
      <c r="AD606" s="133"/>
    </row>
    <row r="607" spans="3:30" x14ac:dyDescent="0.25">
      <c r="C607" s="215"/>
      <c r="AA607" s="130"/>
      <c r="AC607" s="132"/>
      <c r="AD607" s="133"/>
    </row>
    <row r="608" spans="3:30" x14ac:dyDescent="0.25">
      <c r="C608" s="215"/>
      <c r="AA608" s="130"/>
      <c r="AC608" s="132"/>
      <c r="AD608" s="133"/>
    </row>
    <row r="609" spans="3:30" x14ac:dyDescent="0.25">
      <c r="C609" s="215"/>
      <c r="AA609" s="130"/>
      <c r="AC609" s="132"/>
      <c r="AD609" s="133"/>
    </row>
    <row r="610" spans="3:30" x14ac:dyDescent="0.25">
      <c r="C610" s="215"/>
      <c r="AA610" s="130"/>
      <c r="AC610" s="132"/>
      <c r="AD610" s="133"/>
    </row>
    <row r="611" spans="3:30" x14ac:dyDescent="0.25">
      <c r="C611" s="215"/>
      <c r="AA611" s="130"/>
      <c r="AC611" s="132"/>
      <c r="AD611" s="133"/>
    </row>
    <row r="612" spans="3:30" x14ac:dyDescent="0.25">
      <c r="C612" s="215"/>
      <c r="AA612" s="130"/>
      <c r="AC612" s="132"/>
      <c r="AD612" s="133"/>
    </row>
    <row r="613" spans="3:30" x14ac:dyDescent="0.25">
      <c r="C613" s="215"/>
      <c r="AA613" s="130"/>
      <c r="AC613" s="132"/>
      <c r="AD613" s="133"/>
    </row>
    <row r="614" spans="3:30" x14ac:dyDescent="0.25">
      <c r="C614" s="215"/>
      <c r="AA614" s="130"/>
      <c r="AC614" s="132"/>
      <c r="AD614" s="133"/>
    </row>
    <row r="615" spans="3:30" x14ac:dyDescent="0.25">
      <c r="C615" s="215"/>
      <c r="AA615" s="130"/>
      <c r="AC615" s="132"/>
      <c r="AD615" s="133"/>
    </row>
    <row r="616" spans="3:30" x14ac:dyDescent="0.25">
      <c r="C616" s="215"/>
      <c r="AA616" s="130"/>
      <c r="AC616" s="132"/>
      <c r="AD616" s="133"/>
    </row>
    <row r="617" spans="3:30" x14ac:dyDescent="0.25">
      <c r="C617" s="215"/>
      <c r="AA617" s="130"/>
      <c r="AC617" s="132"/>
      <c r="AD617" s="133"/>
    </row>
    <row r="618" spans="3:30" x14ac:dyDescent="0.25">
      <c r="C618" s="215"/>
      <c r="AA618" s="130"/>
      <c r="AC618" s="132"/>
      <c r="AD618" s="133"/>
    </row>
    <row r="619" spans="3:30" x14ac:dyDescent="0.25">
      <c r="C619" s="215"/>
      <c r="AA619" s="130"/>
      <c r="AC619" s="132"/>
      <c r="AD619" s="133"/>
    </row>
    <row r="620" spans="3:30" x14ac:dyDescent="0.25">
      <c r="C620" s="215"/>
      <c r="AA620" s="130"/>
      <c r="AC620" s="132"/>
      <c r="AD620" s="133"/>
    </row>
    <row r="621" spans="3:30" x14ac:dyDescent="0.25">
      <c r="C621" s="215"/>
      <c r="AA621" s="130"/>
      <c r="AC621" s="132"/>
      <c r="AD621" s="133"/>
    </row>
    <row r="622" spans="3:30" x14ac:dyDescent="0.25">
      <c r="C622" s="215"/>
      <c r="AA622" s="130"/>
      <c r="AC622" s="132"/>
      <c r="AD622" s="133"/>
    </row>
    <row r="623" spans="3:30" x14ac:dyDescent="0.25">
      <c r="C623" s="215"/>
      <c r="AA623" s="130"/>
      <c r="AC623" s="132"/>
      <c r="AD623" s="133"/>
    </row>
    <row r="624" spans="3:30" x14ac:dyDescent="0.25">
      <c r="C624" s="215"/>
      <c r="AA624" s="130"/>
      <c r="AC624" s="132"/>
      <c r="AD624" s="133"/>
    </row>
    <row r="625" spans="3:30" x14ac:dyDescent="0.25">
      <c r="C625" s="215"/>
      <c r="AA625" s="130"/>
      <c r="AC625" s="132"/>
      <c r="AD625" s="133"/>
    </row>
    <row r="626" spans="3:30" x14ac:dyDescent="0.25">
      <c r="C626" s="215"/>
      <c r="AA626" s="130"/>
      <c r="AC626" s="132"/>
      <c r="AD626" s="133"/>
    </row>
    <row r="627" spans="3:30" x14ac:dyDescent="0.25">
      <c r="C627" s="215"/>
      <c r="AA627" s="130"/>
      <c r="AC627" s="132"/>
      <c r="AD627" s="133"/>
    </row>
    <row r="628" spans="3:30" x14ac:dyDescent="0.25">
      <c r="C628" s="215"/>
      <c r="AA628" s="130"/>
      <c r="AC628" s="132"/>
      <c r="AD628" s="133"/>
    </row>
    <row r="629" spans="3:30" x14ac:dyDescent="0.25">
      <c r="C629" s="215"/>
      <c r="AA629" s="130"/>
      <c r="AC629" s="132"/>
      <c r="AD629" s="133"/>
    </row>
    <row r="630" spans="3:30" x14ac:dyDescent="0.25">
      <c r="C630" s="215"/>
      <c r="AA630" s="130"/>
      <c r="AC630" s="132"/>
      <c r="AD630" s="133"/>
    </row>
    <row r="631" spans="3:30" x14ac:dyDescent="0.25">
      <c r="C631" s="215"/>
      <c r="AA631" s="130"/>
      <c r="AC631" s="132"/>
      <c r="AD631" s="133"/>
    </row>
    <row r="632" spans="3:30" x14ac:dyDescent="0.25">
      <c r="C632" s="215"/>
      <c r="AA632" s="130"/>
      <c r="AC632" s="132"/>
      <c r="AD632" s="133"/>
    </row>
    <row r="633" spans="3:30" x14ac:dyDescent="0.25">
      <c r="C633" s="215"/>
      <c r="AA633" s="130"/>
      <c r="AC633" s="132"/>
      <c r="AD633" s="133"/>
    </row>
    <row r="634" spans="3:30" x14ac:dyDescent="0.25">
      <c r="C634" s="215"/>
      <c r="AA634" s="130"/>
      <c r="AC634" s="132"/>
      <c r="AD634" s="133"/>
    </row>
    <row r="635" spans="3:30" x14ac:dyDescent="0.25">
      <c r="C635" s="215"/>
      <c r="AA635" s="130"/>
      <c r="AC635" s="132"/>
      <c r="AD635" s="133"/>
    </row>
    <row r="636" spans="3:30" x14ac:dyDescent="0.25">
      <c r="C636" s="215"/>
      <c r="AA636" s="130"/>
      <c r="AC636" s="132"/>
      <c r="AD636" s="133"/>
    </row>
    <row r="637" spans="3:30" x14ac:dyDescent="0.25">
      <c r="C637" s="215"/>
      <c r="AA637" s="130"/>
      <c r="AC637" s="132"/>
      <c r="AD637" s="133"/>
    </row>
    <row r="638" spans="3:30" x14ac:dyDescent="0.25">
      <c r="C638" s="215"/>
      <c r="AA638" s="130"/>
      <c r="AC638" s="132"/>
      <c r="AD638" s="133"/>
    </row>
    <row r="639" spans="3:30" x14ac:dyDescent="0.25">
      <c r="C639" s="215"/>
      <c r="AA639" s="130"/>
      <c r="AC639" s="132"/>
      <c r="AD639" s="133"/>
    </row>
    <row r="640" spans="3:30" x14ac:dyDescent="0.25">
      <c r="C640" s="215"/>
      <c r="AA640" s="130"/>
      <c r="AC640" s="132"/>
      <c r="AD640" s="133"/>
    </row>
    <row r="641" spans="3:30" x14ac:dyDescent="0.25">
      <c r="C641" s="215"/>
      <c r="AA641" s="130"/>
      <c r="AC641" s="132"/>
      <c r="AD641" s="133"/>
    </row>
    <row r="642" spans="3:30" x14ac:dyDescent="0.25">
      <c r="C642" s="215"/>
      <c r="AA642" s="130"/>
      <c r="AC642" s="132"/>
      <c r="AD642" s="133"/>
    </row>
    <row r="643" spans="3:30" x14ac:dyDescent="0.25">
      <c r="C643" s="215"/>
      <c r="AA643" s="130"/>
      <c r="AC643" s="132"/>
      <c r="AD643" s="133"/>
    </row>
    <row r="644" spans="3:30" x14ac:dyDescent="0.25">
      <c r="C644" s="215"/>
      <c r="AA644" s="130"/>
      <c r="AC644" s="132"/>
      <c r="AD644" s="133"/>
    </row>
    <row r="645" spans="3:30" x14ac:dyDescent="0.25">
      <c r="C645" s="215"/>
      <c r="AA645" s="130"/>
      <c r="AC645" s="132"/>
      <c r="AD645" s="133"/>
    </row>
    <row r="646" spans="3:30" x14ac:dyDescent="0.25">
      <c r="C646" s="215"/>
      <c r="AA646" s="130"/>
      <c r="AC646" s="132"/>
      <c r="AD646" s="133"/>
    </row>
    <row r="647" spans="3:30" x14ac:dyDescent="0.25">
      <c r="C647" s="215"/>
      <c r="AA647" s="130"/>
      <c r="AC647" s="132"/>
      <c r="AD647" s="133"/>
    </row>
    <row r="648" spans="3:30" x14ac:dyDescent="0.25">
      <c r="C648" s="215"/>
      <c r="AA648" s="130"/>
      <c r="AC648" s="132"/>
      <c r="AD648" s="133"/>
    </row>
    <row r="649" spans="3:30" x14ac:dyDescent="0.25">
      <c r="C649" s="215"/>
      <c r="AA649" s="130"/>
      <c r="AC649" s="132"/>
      <c r="AD649" s="133"/>
    </row>
    <row r="650" spans="3:30" x14ac:dyDescent="0.25">
      <c r="C650" s="215"/>
      <c r="AA650" s="130"/>
      <c r="AC650" s="132"/>
      <c r="AD650" s="133"/>
    </row>
    <row r="651" spans="3:30" x14ac:dyDescent="0.25">
      <c r="C651" s="215"/>
      <c r="AA651" s="130"/>
      <c r="AC651" s="132"/>
      <c r="AD651" s="133"/>
    </row>
    <row r="652" spans="3:30" x14ac:dyDescent="0.25">
      <c r="C652" s="215"/>
      <c r="AA652" s="130"/>
      <c r="AC652" s="132"/>
      <c r="AD652" s="133"/>
    </row>
    <row r="653" spans="3:30" x14ac:dyDescent="0.25">
      <c r="C653" s="215"/>
      <c r="AA653" s="130"/>
      <c r="AC653" s="132"/>
      <c r="AD653" s="133"/>
    </row>
    <row r="654" spans="3:30" x14ac:dyDescent="0.25">
      <c r="C654" s="215"/>
      <c r="AA654" s="130"/>
      <c r="AC654" s="132"/>
      <c r="AD654" s="133"/>
    </row>
    <row r="655" spans="3:30" x14ac:dyDescent="0.25">
      <c r="C655" s="215"/>
      <c r="AA655" s="130"/>
      <c r="AC655" s="132"/>
      <c r="AD655" s="133"/>
    </row>
    <row r="656" spans="3:30" x14ac:dyDescent="0.25">
      <c r="C656" s="215"/>
      <c r="AA656" s="130"/>
      <c r="AC656" s="132"/>
      <c r="AD656" s="133"/>
    </row>
    <row r="657" spans="3:30" x14ac:dyDescent="0.25">
      <c r="C657" s="215"/>
      <c r="AA657" s="130"/>
      <c r="AC657" s="132"/>
      <c r="AD657" s="133"/>
    </row>
    <row r="658" spans="3:30" x14ac:dyDescent="0.25">
      <c r="C658" s="215"/>
      <c r="AA658" s="130"/>
      <c r="AC658" s="132"/>
      <c r="AD658" s="133"/>
    </row>
    <row r="659" spans="3:30" x14ac:dyDescent="0.25">
      <c r="C659" s="215"/>
      <c r="AA659" s="130"/>
      <c r="AC659" s="132"/>
      <c r="AD659" s="133"/>
    </row>
    <row r="660" spans="3:30" x14ac:dyDescent="0.25">
      <c r="C660" s="215"/>
      <c r="AA660" s="130"/>
      <c r="AC660" s="132"/>
      <c r="AD660" s="133"/>
    </row>
    <row r="661" spans="3:30" x14ac:dyDescent="0.25">
      <c r="C661" s="215"/>
      <c r="AA661" s="130"/>
      <c r="AC661" s="132"/>
      <c r="AD661" s="133"/>
    </row>
    <row r="662" spans="3:30" x14ac:dyDescent="0.25">
      <c r="C662" s="215"/>
      <c r="AA662" s="130"/>
      <c r="AC662" s="132"/>
      <c r="AD662" s="133"/>
    </row>
    <row r="663" spans="3:30" x14ac:dyDescent="0.25">
      <c r="C663" s="215"/>
      <c r="AA663" s="130"/>
      <c r="AC663" s="132"/>
      <c r="AD663" s="133"/>
    </row>
    <row r="664" spans="3:30" x14ac:dyDescent="0.25">
      <c r="C664" s="215"/>
      <c r="AA664" s="130"/>
      <c r="AC664" s="132"/>
      <c r="AD664" s="133"/>
    </row>
    <row r="665" spans="3:30" x14ac:dyDescent="0.25">
      <c r="C665" s="215"/>
      <c r="AA665" s="130"/>
      <c r="AC665" s="132"/>
      <c r="AD665" s="133"/>
    </row>
    <row r="666" spans="3:30" x14ac:dyDescent="0.25">
      <c r="C666" s="215"/>
      <c r="AA666" s="130"/>
      <c r="AC666" s="132"/>
      <c r="AD666" s="133"/>
    </row>
    <row r="667" spans="3:30" x14ac:dyDescent="0.25">
      <c r="C667" s="215"/>
      <c r="AA667" s="130"/>
      <c r="AC667" s="132"/>
      <c r="AD667" s="133"/>
    </row>
    <row r="668" spans="3:30" x14ac:dyDescent="0.25">
      <c r="C668" s="215"/>
      <c r="AA668" s="130"/>
      <c r="AC668" s="132"/>
      <c r="AD668" s="133"/>
    </row>
    <row r="669" spans="3:30" x14ac:dyDescent="0.25">
      <c r="C669" s="215"/>
      <c r="AA669" s="130"/>
      <c r="AC669" s="132"/>
      <c r="AD669" s="133"/>
    </row>
    <row r="670" spans="3:30" x14ac:dyDescent="0.25">
      <c r="C670" s="215"/>
      <c r="AA670" s="130"/>
      <c r="AC670" s="132"/>
      <c r="AD670" s="133"/>
    </row>
    <row r="671" spans="3:30" x14ac:dyDescent="0.25">
      <c r="C671" s="215"/>
      <c r="AA671" s="130"/>
      <c r="AC671" s="132"/>
      <c r="AD671" s="133"/>
    </row>
    <row r="672" spans="3:30" x14ac:dyDescent="0.25">
      <c r="C672" s="215"/>
      <c r="AA672" s="130"/>
      <c r="AC672" s="132"/>
      <c r="AD672" s="133"/>
    </row>
    <row r="673" spans="3:30" x14ac:dyDescent="0.25">
      <c r="C673" s="215"/>
      <c r="AA673" s="130"/>
      <c r="AC673" s="132"/>
      <c r="AD673" s="133"/>
    </row>
    <row r="674" spans="3:30" x14ac:dyDescent="0.25">
      <c r="C674" s="215"/>
      <c r="AA674" s="130"/>
      <c r="AC674" s="132"/>
      <c r="AD674" s="133"/>
    </row>
    <row r="675" spans="3:30" x14ac:dyDescent="0.25">
      <c r="C675" s="215"/>
      <c r="AA675" s="130"/>
      <c r="AC675" s="132"/>
      <c r="AD675" s="133"/>
    </row>
    <row r="676" spans="3:30" x14ac:dyDescent="0.25">
      <c r="C676" s="215"/>
      <c r="AA676" s="130"/>
      <c r="AC676" s="132"/>
      <c r="AD676" s="133"/>
    </row>
    <row r="677" spans="3:30" x14ac:dyDescent="0.25">
      <c r="C677" s="215"/>
      <c r="AA677" s="130"/>
      <c r="AC677" s="132"/>
      <c r="AD677" s="133"/>
    </row>
    <row r="678" spans="3:30" x14ac:dyDescent="0.25">
      <c r="C678" s="215"/>
      <c r="AA678" s="130"/>
      <c r="AC678" s="132"/>
      <c r="AD678" s="133"/>
    </row>
    <row r="679" spans="3:30" x14ac:dyDescent="0.25">
      <c r="C679" s="215"/>
      <c r="AA679" s="130"/>
      <c r="AC679" s="132"/>
      <c r="AD679" s="133"/>
    </row>
    <row r="680" spans="3:30" x14ac:dyDescent="0.25">
      <c r="C680" s="215"/>
      <c r="AA680" s="130"/>
      <c r="AC680" s="132"/>
      <c r="AD680" s="133"/>
    </row>
    <row r="681" spans="3:30" x14ac:dyDescent="0.25">
      <c r="C681" s="215"/>
      <c r="AA681" s="130"/>
      <c r="AC681" s="132"/>
      <c r="AD681" s="133"/>
    </row>
    <row r="682" spans="3:30" x14ac:dyDescent="0.25">
      <c r="C682" s="215"/>
      <c r="AA682" s="130"/>
      <c r="AC682" s="132"/>
      <c r="AD682" s="133"/>
    </row>
    <row r="683" spans="3:30" x14ac:dyDescent="0.25">
      <c r="C683" s="215"/>
      <c r="AA683" s="130"/>
      <c r="AC683" s="132"/>
      <c r="AD683" s="133"/>
    </row>
    <row r="684" spans="3:30" x14ac:dyDescent="0.25">
      <c r="C684" s="215"/>
      <c r="AA684" s="130"/>
      <c r="AC684" s="132"/>
      <c r="AD684" s="133"/>
    </row>
    <row r="685" spans="3:30" x14ac:dyDescent="0.25">
      <c r="C685" s="215"/>
      <c r="AA685" s="130"/>
      <c r="AC685" s="132"/>
      <c r="AD685" s="133"/>
    </row>
    <row r="686" spans="3:30" x14ac:dyDescent="0.25">
      <c r="C686" s="215"/>
      <c r="AA686" s="130"/>
      <c r="AC686" s="132"/>
      <c r="AD686" s="133"/>
    </row>
    <row r="687" spans="3:30" x14ac:dyDescent="0.25">
      <c r="C687" s="215"/>
      <c r="AA687" s="130"/>
      <c r="AC687" s="132"/>
      <c r="AD687" s="133"/>
    </row>
    <row r="688" spans="3:30" x14ac:dyDescent="0.25">
      <c r="C688" s="215"/>
      <c r="AA688" s="130"/>
      <c r="AC688" s="132"/>
      <c r="AD688" s="133"/>
    </row>
    <row r="689" spans="3:30" x14ac:dyDescent="0.25">
      <c r="C689" s="215"/>
      <c r="AA689" s="130"/>
      <c r="AC689" s="132"/>
      <c r="AD689" s="133"/>
    </row>
    <row r="690" spans="3:30" x14ac:dyDescent="0.25">
      <c r="C690" s="215"/>
      <c r="AA690" s="130"/>
      <c r="AC690" s="132"/>
      <c r="AD690" s="133"/>
    </row>
    <row r="691" spans="3:30" x14ac:dyDescent="0.25">
      <c r="C691" s="215"/>
      <c r="AA691" s="130"/>
      <c r="AC691" s="132"/>
      <c r="AD691" s="133"/>
    </row>
    <row r="692" spans="3:30" x14ac:dyDescent="0.25">
      <c r="C692" s="215"/>
      <c r="AA692" s="130"/>
      <c r="AC692" s="132"/>
      <c r="AD692" s="133"/>
    </row>
    <row r="693" spans="3:30" x14ac:dyDescent="0.25">
      <c r="C693" s="215"/>
      <c r="AA693" s="130"/>
      <c r="AC693" s="132"/>
      <c r="AD693" s="133"/>
    </row>
    <row r="694" spans="3:30" x14ac:dyDescent="0.25">
      <c r="C694" s="215"/>
      <c r="AA694" s="130"/>
      <c r="AC694" s="132"/>
      <c r="AD694" s="133"/>
    </row>
    <row r="695" spans="3:30" x14ac:dyDescent="0.25">
      <c r="C695" s="215"/>
      <c r="AA695" s="130"/>
      <c r="AC695" s="132"/>
      <c r="AD695" s="133"/>
    </row>
    <row r="696" spans="3:30" x14ac:dyDescent="0.25">
      <c r="C696" s="215"/>
      <c r="AA696" s="130"/>
      <c r="AC696" s="132"/>
      <c r="AD696" s="133"/>
    </row>
    <row r="697" spans="3:30" x14ac:dyDescent="0.25">
      <c r="C697" s="215"/>
      <c r="AA697" s="130"/>
      <c r="AC697" s="132"/>
      <c r="AD697" s="133"/>
    </row>
    <row r="698" spans="3:30" x14ac:dyDescent="0.25">
      <c r="C698" s="215"/>
      <c r="AA698" s="130"/>
      <c r="AC698" s="132"/>
      <c r="AD698" s="133"/>
    </row>
    <row r="699" spans="3:30" x14ac:dyDescent="0.25">
      <c r="C699" s="215"/>
      <c r="AA699" s="130"/>
      <c r="AC699" s="132"/>
      <c r="AD699" s="133"/>
    </row>
    <row r="700" spans="3:30" x14ac:dyDescent="0.25">
      <c r="C700" s="215"/>
      <c r="AA700" s="130"/>
      <c r="AC700" s="132"/>
      <c r="AD700" s="133"/>
    </row>
    <row r="701" spans="3:30" x14ac:dyDescent="0.25">
      <c r="C701" s="215"/>
      <c r="AA701" s="130"/>
      <c r="AC701" s="132"/>
      <c r="AD701" s="133"/>
    </row>
    <row r="702" spans="3:30" x14ac:dyDescent="0.25">
      <c r="C702" s="215"/>
      <c r="AA702" s="130"/>
      <c r="AC702" s="132"/>
      <c r="AD702" s="133"/>
    </row>
    <row r="703" spans="3:30" x14ac:dyDescent="0.25">
      <c r="C703" s="215"/>
      <c r="AA703" s="130"/>
      <c r="AC703" s="132"/>
      <c r="AD703" s="133"/>
    </row>
    <row r="704" spans="3:30" x14ac:dyDescent="0.25">
      <c r="C704" s="215"/>
      <c r="AA704" s="130"/>
      <c r="AC704" s="132"/>
      <c r="AD704" s="133"/>
    </row>
    <row r="705" spans="3:30" x14ac:dyDescent="0.25">
      <c r="C705" s="215"/>
      <c r="AA705" s="130"/>
      <c r="AC705" s="132"/>
      <c r="AD705" s="133"/>
    </row>
    <row r="706" spans="3:30" x14ac:dyDescent="0.25">
      <c r="C706" s="215"/>
      <c r="AA706" s="130"/>
      <c r="AC706" s="132"/>
      <c r="AD706" s="133"/>
    </row>
    <row r="707" spans="3:30" x14ac:dyDescent="0.25">
      <c r="C707" s="215"/>
      <c r="AA707" s="130"/>
      <c r="AC707" s="132"/>
      <c r="AD707" s="133"/>
    </row>
    <row r="708" spans="3:30" x14ac:dyDescent="0.25">
      <c r="C708" s="215"/>
      <c r="AA708" s="130"/>
      <c r="AC708" s="132"/>
      <c r="AD708" s="133"/>
    </row>
    <row r="709" spans="3:30" x14ac:dyDescent="0.25">
      <c r="C709" s="215"/>
      <c r="AA709" s="130"/>
      <c r="AC709" s="132"/>
      <c r="AD709" s="133"/>
    </row>
    <row r="710" spans="3:30" x14ac:dyDescent="0.25">
      <c r="C710" s="215"/>
      <c r="AA710" s="130"/>
      <c r="AC710" s="132"/>
      <c r="AD710" s="133"/>
    </row>
    <row r="711" spans="3:30" x14ac:dyDescent="0.25">
      <c r="C711" s="215"/>
      <c r="AA711" s="130"/>
      <c r="AC711" s="132"/>
      <c r="AD711" s="133"/>
    </row>
    <row r="712" spans="3:30" x14ac:dyDescent="0.25">
      <c r="C712" s="215"/>
      <c r="AA712" s="130"/>
      <c r="AC712" s="132"/>
      <c r="AD712" s="133"/>
    </row>
    <row r="713" spans="3:30" x14ac:dyDescent="0.25">
      <c r="C713" s="215"/>
      <c r="AA713" s="130"/>
      <c r="AC713" s="132"/>
      <c r="AD713" s="133"/>
    </row>
    <row r="714" spans="3:30" x14ac:dyDescent="0.25">
      <c r="C714" s="215"/>
      <c r="AA714" s="130"/>
      <c r="AC714" s="132"/>
      <c r="AD714" s="133"/>
    </row>
    <row r="715" spans="3:30" x14ac:dyDescent="0.25">
      <c r="C715" s="215"/>
      <c r="AA715" s="130"/>
      <c r="AC715" s="132"/>
      <c r="AD715" s="133"/>
    </row>
    <row r="716" spans="3:30" x14ac:dyDescent="0.25">
      <c r="C716" s="215"/>
      <c r="AA716" s="130"/>
      <c r="AC716" s="132"/>
      <c r="AD716" s="133"/>
    </row>
    <row r="717" spans="3:30" x14ac:dyDescent="0.25">
      <c r="C717" s="215"/>
      <c r="AA717" s="130"/>
      <c r="AC717" s="132"/>
      <c r="AD717" s="133"/>
    </row>
    <row r="718" spans="3:30" x14ac:dyDescent="0.25">
      <c r="C718" s="215"/>
      <c r="AA718" s="130"/>
      <c r="AC718" s="132"/>
      <c r="AD718" s="133"/>
    </row>
    <row r="719" spans="3:30" x14ac:dyDescent="0.25">
      <c r="C719" s="215"/>
      <c r="AA719" s="130"/>
      <c r="AC719" s="132"/>
      <c r="AD719" s="133"/>
    </row>
    <row r="720" spans="3:30" x14ac:dyDescent="0.25">
      <c r="C720" s="215"/>
      <c r="AA720" s="130"/>
      <c r="AC720" s="132"/>
      <c r="AD720" s="133"/>
    </row>
    <row r="721" spans="3:30" x14ac:dyDescent="0.25">
      <c r="C721" s="215"/>
      <c r="AA721" s="130"/>
      <c r="AC721" s="132"/>
      <c r="AD721" s="133"/>
    </row>
    <row r="722" spans="3:30" x14ac:dyDescent="0.25">
      <c r="C722" s="215"/>
      <c r="AA722" s="130"/>
      <c r="AC722" s="132"/>
      <c r="AD722" s="133"/>
    </row>
    <row r="723" spans="3:30" x14ac:dyDescent="0.25">
      <c r="C723" s="215"/>
      <c r="AA723" s="130"/>
      <c r="AC723" s="132"/>
      <c r="AD723" s="133"/>
    </row>
    <row r="724" spans="3:30" x14ac:dyDescent="0.25">
      <c r="C724" s="215"/>
      <c r="AA724" s="130"/>
      <c r="AC724" s="132"/>
      <c r="AD724" s="133"/>
    </row>
    <row r="725" spans="3:30" x14ac:dyDescent="0.25">
      <c r="C725" s="215"/>
      <c r="AA725" s="130"/>
      <c r="AC725" s="132"/>
      <c r="AD725" s="133"/>
    </row>
    <row r="726" spans="3:30" x14ac:dyDescent="0.25">
      <c r="C726" s="215"/>
      <c r="AA726" s="130"/>
      <c r="AC726" s="132"/>
      <c r="AD726" s="133"/>
    </row>
    <row r="727" spans="3:30" x14ac:dyDescent="0.25">
      <c r="C727" s="215"/>
      <c r="AA727" s="130"/>
      <c r="AC727" s="132"/>
      <c r="AD727" s="133"/>
    </row>
    <row r="728" spans="3:30" x14ac:dyDescent="0.25">
      <c r="C728" s="215"/>
      <c r="AA728" s="130"/>
      <c r="AC728" s="132"/>
      <c r="AD728" s="133"/>
    </row>
    <row r="729" spans="3:30" x14ac:dyDescent="0.25">
      <c r="C729" s="215"/>
      <c r="AA729" s="130"/>
      <c r="AC729" s="132"/>
      <c r="AD729" s="133"/>
    </row>
    <row r="730" spans="3:30" x14ac:dyDescent="0.25">
      <c r="C730" s="215"/>
      <c r="AA730" s="130"/>
      <c r="AC730" s="132"/>
      <c r="AD730" s="133"/>
    </row>
    <row r="731" spans="3:30" x14ac:dyDescent="0.25">
      <c r="C731" s="215"/>
      <c r="AA731" s="130"/>
      <c r="AC731" s="132"/>
      <c r="AD731" s="133"/>
    </row>
    <row r="732" spans="3:30" x14ac:dyDescent="0.25">
      <c r="C732" s="215"/>
      <c r="AA732" s="130"/>
      <c r="AC732" s="132"/>
      <c r="AD732" s="133"/>
    </row>
    <row r="733" spans="3:30" x14ac:dyDescent="0.25">
      <c r="C733" s="215"/>
      <c r="AA733" s="130"/>
      <c r="AC733" s="132"/>
      <c r="AD733" s="133"/>
    </row>
    <row r="734" spans="3:30" x14ac:dyDescent="0.25">
      <c r="C734" s="215"/>
      <c r="AA734" s="130"/>
      <c r="AC734" s="132"/>
      <c r="AD734" s="133"/>
    </row>
    <row r="735" spans="3:30" x14ac:dyDescent="0.25">
      <c r="C735" s="215"/>
      <c r="AA735" s="130"/>
      <c r="AC735" s="132"/>
      <c r="AD735" s="133"/>
    </row>
    <row r="736" spans="3:30" x14ac:dyDescent="0.25">
      <c r="C736" s="215"/>
      <c r="AA736" s="130"/>
      <c r="AC736" s="132"/>
      <c r="AD736" s="133"/>
    </row>
    <row r="737" spans="3:30" x14ac:dyDescent="0.25">
      <c r="C737" s="215"/>
      <c r="AA737" s="130"/>
      <c r="AC737" s="132"/>
      <c r="AD737" s="133"/>
    </row>
    <row r="738" spans="3:30" x14ac:dyDescent="0.25">
      <c r="C738" s="215"/>
      <c r="AA738" s="130"/>
      <c r="AC738" s="132"/>
      <c r="AD738" s="133"/>
    </row>
    <row r="739" spans="3:30" x14ac:dyDescent="0.25">
      <c r="C739" s="215"/>
      <c r="AA739" s="130"/>
      <c r="AC739" s="132"/>
      <c r="AD739" s="133"/>
    </row>
    <row r="740" spans="3:30" x14ac:dyDescent="0.25">
      <c r="C740" s="215"/>
      <c r="AA740" s="130"/>
      <c r="AC740" s="132"/>
      <c r="AD740" s="133"/>
    </row>
    <row r="741" spans="3:30" x14ac:dyDescent="0.25">
      <c r="C741" s="215"/>
      <c r="AA741" s="130"/>
      <c r="AC741" s="132"/>
      <c r="AD741" s="133"/>
    </row>
    <row r="742" spans="3:30" x14ac:dyDescent="0.25">
      <c r="C742" s="215"/>
      <c r="AA742" s="130"/>
      <c r="AC742" s="132"/>
      <c r="AD742" s="133"/>
    </row>
    <row r="743" spans="3:30" x14ac:dyDescent="0.25">
      <c r="C743" s="215"/>
      <c r="AA743" s="130"/>
      <c r="AC743" s="132"/>
      <c r="AD743" s="133"/>
    </row>
    <row r="744" spans="3:30" x14ac:dyDescent="0.25">
      <c r="C744" s="215"/>
      <c r="AA744" s="130"/>
      <c r="AC744" s="132"/>
      <c r="AD744" s="133"/>
    </row>
    <row r="745" spans="3:30" x14ac:dyDescent="0.25">
      <c r="C745" s="215"/>
      <c r="AA745" s="130"/>
      <c r="AC745" s="132"/>
      <c r="AD745" s="133"/>
    </row>
    <row r="746" spans="3:30" x14ac:dyDescent="0.25">
      <c r="C746" s="215"/>
      <c r="AA746" s="130"/>
      <c r="AC746" s="132"/>
      <c r="AD746" s="133"/>
    </row>
    <row r="747" spans="3:30" x14ac:dyDescent="0.25">
      <c r="C747" s="215"/>
      <c r="AA747" s="130"/>
      <c r="AC747" s="132"/>
      <c r="AD747" s="133"/>
    </row>
    <row r="748" spans="3:30" x14ac:dyDescent="0.25">
      <c r="C748" s="215"/>
      <c r="AA748" s="130"/>
      <c r="AC748" s="132"/>
      <c r="AD748" s="133"/>
    </row>
    <row r="749" spans="3:30" x14ac:dyDescent="0.25">
      <c r="C749" s="215"/>
      <c r="AA749" s="130"/>
      <c r="AC749" s="132"/>
      <c r="AD749" s="133"/>
    </row>
    <row r="750" spans="3:30" x14ac:dyDescent="0.25">
      <c r="C750" s="215"/>
      <c r="AA750" s="130"/>
      <c r="AC750" s="132"/>
      <c r="AD750" s="133"/>
    </row>
    <row r="751" spans="3:30" x14ac:dyDescent="0.25">
      <c r="C751" s="215"/>
      <c r="AA751" s="130"/>
      <c r="AC751" s="132"/>
      <c r="AD751" s="133"/>
    </row>
    <row r="752" spans="3:30" x14ac:dyDescent="0.25">
      <c r="C752" s="215"/>
      <c r="AA752" s="130"/>
      <c r="AC752" s="132"/>
      <c r="AD752" s="133"/>
    </row>
    <row r="753" spans="3:30" x14ac:dyDescent="0.25">
      <c r="C753" s="215"/>
      <c r="AA753" s="130"/>
      <c r="AC753" s="132"/>
      <c r="AD753" s="133"/>
    </row>
    <row r="754" spans="3:30" x14ac:dyDescent="0.25">
      <c r="C754" s="215"/>
      <c r="AA754" s="130"/>
      <c r="AC754" s="132"/>
      <c r="AD754" s="133"/>
    </row>
    <row r="755" spans="3:30" x14ac:dyDescent="0.25">
      <c r="C755" s="215"/>
      <c r="AA755" s="130"/>
      <c r="AC755" s="132"/>
      <c r="AD755" s="133"/>
    </row>
    <row r="756" spans="3:30" x14ac:dyDescent="0.25">
      <c r="C756" s="215"/>
      <c r="AA756" s="130"/>
      <c r="AC756" s="132"/>
      <c r="AD756" s="133"/>
    </row>
    <row r="757" spans="3:30" x14ac:dyDescent="0.25">
      <c r="C757" s="215"/>
      <c r="AA757" s="130"/>
      <c r="AC757" s="132"/>
      <c r="AD757" s="133"/>
    </row>
    <row r="758" spans="3:30" x14ac:dyDescent="0.25">
      <c r="C758" s="215"/>
      <c r="AA758" s="130"/>
      <c r="AC758" s="132"/>
      <c r="AD758" s="133"/>
    </row>
    <row r="759" spans="3:30" x14ac:dyDescent="0.25">
      <c r="C759" s="215"/>
      <c r="AA759" s="130"/>
      <c r="AC759" s="132"/>
      <c r="AD759" s="133"/>
    </row>
    <row r="760" spans="3:30" x14ac:dyDescent="0.25">
      <c r="C760" s="215"/>
      <c r="AA760" s="130"/>
      <c r="AC760" s="132"/>
      <c r="AD760" s="133"/>
    </row>
    <row r="761" spans="3:30" x14ac:dyDescent="0.25">
      <c r="C761" s="215"/>
      <c r="AA761" s="130"/>
      <c r="AC761" s="132"/>
      <c r="AD761" s="133"/>
    </row>
    <row r="762" spans="3:30" x14ac:dyDescent="0.25">
      <c r="C762" s="215"/>
      <c r="AA762" s="130"/>
      <c r="AC762" s="132"/>
      <c r="AD762" s="133"/>
    </row>
    <row r="763" spans="3:30" x14ac:dyDescent="0.25">
      <c r="C763" s="215"/>
      <c r="AA763" s="130"/>
      <c r="AC763" s="132"/>
      <c r="AD763" s="133"/>
    </row>
    <row r="764" spans="3:30" x14ac:dyDescent="0.25">
      <c r="C764" s="215"/>
      <c r="AA764" s="130"/>
      <c r="AC764" s="132"/>
      <c r="AD764" s="133"/>
    </row>
    <row r="765" spans="3:30" x14ac:dyDescent="0.25">
      <c r="C765" s="215"/>
      <c r="AA765" s="130"/>
      <c r="AC765" s="132"/>
      <c r="AD765" s="133"/>
    </row>
    <row r="766" spans="3:30" x14ac:dyDescent="0.25">
      <c r="C766" s="215"/>
      <c r="AA766" s="130"/>
      <c r="AC766" s="132"/>
      <c r="AD766" s="133"/>
    </row>
    <row r="767" spans="3:30" x14ac:dyDescent="0.25">
      <c r="C767" s="215"/>
      <c r="AA767" s="130"/>
      <c r="AC767" s="132"/>
      <c r="AD767" s="133"/>
    </row>
    <row r="768" spans="3:30" x14ac:dyDescent="0.25">
      <c r="C768" s="215"/>
      <c r="AA768" s="130"/>
      <c r="AC768" s="132"/>
      <c r="AD768" s="133"/>
    </row>
    <row r="769" spans="3:30" x14ac:dyDescent="0.25">
      <c r="C769" s="215"/>
      <c r="AA769" s="130"/>
      <c r="AC769" s="132"/>
      <c r="AD769" s="133"/>
    </row>
    <row r="770" spans="3:30" x14ac:dyDescent="0.25">
      <c r="C770" s="215"/>
      <c r="AA770" s="130"/>
      <c r="AC770" s="132"/>
      <c r="AD770" s="133"/>
    </row>
    <row r="771" spans="3:30" x14ac:dyDescent="0.25">
      <c r="C771" s="215"/>
      <c r="AA771" s="130"/>
      <c r="AC771" s="132"/>
      <c r="AD771" s="133"/>
    </row>
    <row r="772" spans="3:30" x14ac:dyDescent="0.25">
      <c r="C772" s="215"/>
      <c r="AA772" s="130"/>
      <c r="AC772" s="132"/>
      <c r="AD772" s="133"/>
    </row>
    <row r="773" spans="3:30" x14ac:dyDescent="0.25">
      <c r="C773" s="215"/>
      <c r="AA773" s="130"/>
      <c r="AC773" s="132"/>
      <c r="AD773" s="133"/>
    </row>
    <row r="774" spans="3:30" x14ac:dyDescent="0.25">
      <c r="C774" s="215"/>
      <c r="AA774" s="130"/>
      <c r="AC774" s="132"/>
      <c r="AD774" s="133"/>
    </row>
    <row r="775" spans="3:30" x14ac:dyDescent="0.25">
      <c r="C775" s="215"/>
      <c r="AA775" s="130"/>
      <c r="AC775" s="132"/>
      <c r="AD775" s="133"/>
    </row>
    <row r="776" spans="3:30" x14ac:dyDescent="0.25">
      <c r="C776" s="215"/>
      <c r="AA776" s="130"/>
      <c r="AC776" s="132"/>
      <c r="AD776" s="133"/>
    </row>
    <row r="777" spans="3:30" x14ac:dyDescent="0.25">
      <c r="C777" s="215"/>
      <c r="AA777" s="130"/>
      <c r="AC777" s="132"/>
      <c r="AD777" s="133"/>
    </row>
    <row r="778" spans="3:30" x14ac:dyDescent="0.25">
      <c r="C778" s="215"/>
      <c r="AA778" s="130"/>
      <c r="AC778" s="132"/>
      <c r="AD778" s="133"/>
    </row>
    <row r="779" spans="3:30" x14ac:dyDescent="0.25">
      <c r="C779" s="215"/>
      <c r="AA779" s="130"/>
      <c r="AC779" s="132"/>
      <c r="AD779" s="133"/>
    </row>
    <row r="780" spans="3:30" x14ac:dyDescent="0.25">
      <c r="C780" s="215"/>
      <c r="AA780" s="130"/>
      <c r="AC780" s="132"/>
      <c r="AD780" s="133"/>
    </row>
    <row r="781" spans="3:30" x14ac:dyDescent="0.25">
      <c r="C781" s="215"/>
      <c r="AA781" s="130"/>
      <c r="AC781" s="132"/>
      <c r="AD781" s="133"/>
    </row>
    <row r="782" spans="3:30" x14ac:dyDescent="0.25">
      <c r="C782" s="215"/>
      <c r="AA782" s="130"/>
      <c r="AC782" s="132"/>
      <c r="AD782" s="133"/>
    </row>
    <row r="783" spans="3:30" x14ac:dyDescent="0.25">
      <c r="C783" s="215"/>
      <c r="AA783" s="130"/>
      <c r="AC783" s="132"/>
      <c r="AD783" s="133"/>
    </row>
    <row r="784" spans="3:30" x14ac:dyDescent="0.25">
      <c r="C784" s="215"/>
      <c r="AA784" s="130"/>
      <c r="AC784" s="132"/>
      <c r="AD784" s="133"/>
    </row>
    <row r="785" spans="3:30" x14ac:dyDescent="0.25">
      <c r="C785" s="215"/>
      <c r="AA785" s="130"/>
      <c r="AC785" s="132"/>
      <c r="AD785" s="133"/>
    </row>
    <row r="786" spans="3:30" x14ac:dyDescent="0.25">
      <c r="C786" s="215"/>
      <c r="AA786" s="130"/>
      <c r="AC786" s="132"/>
      <c r="AD786" s="133"/>
    </row>
    <row r="787" spans="3:30" x14ac:dyDescent="0.25">
      <c r="C787" s="215"/>
      <c r="AA787" s="130"/>
      <c r="AC787" s="132"/>
      <c r="AD787" s="133"/>
    </row>
    <row r="788" spans="3:30" x14ac:dyDescent="0.25">
      <c r="C788" s="215"/>
      <c r="AA788" s="130"/>
      <c r="AC788" s="132"/>
      <c r="AD788" s="133"/>
    </row>
    <row r="789" spans="3:30" x14ac:dyDescent="0.25">
      <c r="C789" s="215"/>
      <c r="AA789" s="130"/>
      <c r="AC789" s="132"/>
      <c r="AD789" s="133"/>
    </row>
    <row r="790" spans="3:30" x14ac:dyDescent="0.25">
      <c r="C790" s="215"/>
      <c r="AA790" s="130"/>
      <c r="AC790" s="132"/>
      <c r="AD790" s="133"/>
    </row>
    <row r="791" spans="3:30" x14ac:dyDescent="0.25">
      <c r="C791" s="215"/>
      <c r="AA791" s="130"/>
      <c r="AC791" s="132"/>
      <c r="AD791" s="133"/>
    </row>
    <row r="792" spans="3:30" x14ac:dyDescent="0.25">
      <c r="C792" s="215"/>
      <c r="AA792" s="130"/>
      <c r="AC792" s="132"/>
      <c r="AD792" s="133"/>
    </row>
    <row r="793" spans="3:30" x14ac:dyDescent="0.25">
      <c r="C793" s="215"/>
      <c r="AA793" s="130"/>
      <c r="AC793" s="132"/>
      <c r="AD793" s="133"/>
    </row>
    <row r="794" spans="3:30" x14ac:dyDescent="0.25">
      <c r="C794" s="215"/>
      <c r="AA794" s="130"/>
      <c r="AC794" s="132"/>
      <c r="AD794" s="133"/>
    </row>
    <row r="795" spans="3:30" x14ac:dyDescent="0.25">
      <c r="C795" s="215"/>
      <c r="AA795" s="130"/>
      <c r="AC795" s="132"/>
      <c r="AD795" s="133"/>
    </row>
    <row r="796" spans="3:30" x14ac:dyDescent="0.25">
      <c r="C796" s="215"/>
      <c r="AA796" s="130"/>
      <c r="AC796" s="132"/>
      <c r="AD796" s="133"/>
    </row>
    <row r="797" spans="3:30" x14ac:dyDescent="0.25">
      <c r="C797" s="215"/>
      <c r="AA797" s="130"/>
      <c r="AC797" s="132"/>
      <c r="AD797" s="133"/>
    </row>
    <row r="798" spans="3:30" x14ac:dyDescent="0.25">
      <c r="C798" s="215"/>
      <c r="AA798" s="130"/>
      <c r="AC798" s="132"/>
      <c r="AD798" s="133"/>
    </row>
    <row r="799" spans="3:30" x14ac:dyDescent="0.25">
      <c r="C799" s="215"/>
      <c r="AA799" s="130"/>
      <c r="AC799" s="132"/>
      <c r="AD799" s="133"/>
    </row>
    <row r="800" spans="3:30" x14ac:dyDescent="0.25">
      <c r="C800" s="215"/>
      <c r="AA800" s="130"/>
      <c r="AC800" s="132"/>
      <c r="AD800" s="133"/>
    </row>
    <row r="801" spans="3:30" x14ac:dyDescent="0.25">
      <c r="C801" s="215"/>
      <c r="AA801" s="130"/>
      <c r="AC801" s="132"/>
      <c r="AD801" s="133"/>
    </row>
    <row r="802" spans="3:30" x14ac:dyDescent="0.25">
      <c r="C802" s="215"/>
      <c r="AA802" s="130"/>
      <c r="AC802" s="132"/>
      <c r="AD802" s="133"/>
    </row>
    <row r="803" spans="3:30" x14ac:dyDescent="0.25">
      <c r="C803" s="215"/>
      <c r="AA803" s="130"/>
      <c r="AC803" s="132"/>
      <c r="AD803" s="133"/>
    </row>
    <row r="804" spans="3:30" x14ac:dyDescent="0.25">
      <c r="C804" s="215"/>
      <c r="AA804" s="130"/>
      <c r="AC804" s="132"/>
      <c r="AD804" s="133"/>
    </row>
    <row r="805" spans="3:30" x14ac:dyDescent="0.25">
      <c r="C805" s="215"/>
      <c r="AA805" s="130"/>
      <c r="AC805" s="132"/>
      <c r="AD805" s="133"/>
    </row>
    <row r="806" spans="3:30" x14ac:dyDescent="0.25">
      <c r="C806" s="215"/>
      <c r="AA806" s="130"/>
      <c r="AC806" s="132"/>
      <c r="AD806" s="133"/>
    </row>
    <row r="807" spans="3:30" x14ac:dyDescent="0.25">
      <c r="C807" s="215"/>
      <c r="AA807" s="130"/>
      <c r="AC807" s="132"/>
      <c r="AD807" s="133"/>
    </row>
    <row r="808" spans="3:30" x14ac:dyDescent="0.25">
      <c r="C808" s="215"/>
      <c r="AA808" s="130"/>
      <c r="AC808" s="132"/>
      <c r="AD808" s="133"/>
    </row>
    <row r="809" spans="3:30" x14ac:dyDescent="0.25">
      <c r="C809" s="215"/>
      <c r="AA809" s="130"/>
      <c r="AC809" s="132"/>
      <c r="AD809" s="133"/>
    </row>
    <row r="810" spans="3:30" x14ac:dyDescent="0.25">
      <c r="C810" s="215"/>
      <c r="AA810" s="130"/>
      <c r="AC810" s="132"/>
      <c r="AD810" s="133"/>
    </row>
    <row r="811" spans="3:30" x14ac:dyDescent="0.25">
      <c r="C811" s="215"/>
      <c r="AA811" s="130"/>
      <c r="AC811" s="132"/>
      <c r="AD811" s="133"/>
    </row>
    <row r="812" spans="3:30" x14ac:dyDescent="0.25">
      <c r="C812" s="215"/>
      <c r="AA812" s="130"/>
      <c r="AC812" s="132"/>
      <c r="AD812" s="133"/>
    </row>
    <row r="813" spans="3:30" x14ac:dyDescent="0.25">
      <c r="C813" s="215"/>
      <c r="AA813" s="130"/>
      <c r="AC813" s="132"/>
      <c r="AD813" s="133"/>
    </row>
    <row r="814" spans="3:30" x14ac:dyDescent="0.25">
      <c r="C814" s="215"/>
      <c r="AA814" s="130"/>
      <c r="AC814" s="132"/>
      <c r="AD814" s="133"/>
    </row>
    <row r="815" spans="3:30" x14ac:dyDescent="0.25">
      <c r="C815" s="215"/>
      <c r="AA815" s="130"/>
      <c r="AC815" s="132"/>
      <c r="AD815" s="133"/>
    </row>
    <row r="816" spans="3:30" x14ac:dyDescent="0.25">
      <c r="C816" s="215"/>
      <c r="AA816" s="130"/>
      <c r="AC816" s="132"/>
      <c r="AD816" s="133"/>
    </row>
    <row r="817" spans="3:30" x14ac:dyDescent="0.25">
      <c r="C817" s="215"/>
      <c r="AA817" s="130"/>
      <c r="AC817" s="132"/>
      <c r="AD817" s="133"/>
    </row>
    <row r="818" spans="3:30" x14ac:dyDescent="0.25">
      <c r="C818" s="215"/>
      <c r="AA818" s="130"/>
      <c r="AC818" s="132"/>
      <c r="AD818" s="133"/>
    </row>
    <row r="819" spans="3:30" x14ac:dyDescent="0.25">
      <c r="C819" s="215"/>
      <c r="AA819" s="130"/>
      <c r="AC819" s="132"/>
      <c r="AD819" s="133"/>
    </row>
    <row r="820" spans="3:30" x14ac:dyDescent="0.25">
      <c r="C820" s="215"/>
      <c r="AA820" s="130"/>
      <c r="AC820" s="132"/>
      <c r="AD820" s="133"/>
    </row>
    <row r="821" spans="3:30" x14ac:dyDescent="0.25">
      <c r="C821" s="215"/>
      <c r="AA821" s="130"/>
      <c r="AC821" s="132"/>
      <c r="AD821" s="133"/>
    </row>
    <row r="822" spans="3:30" x14ac:dyDescent="0.25">
      <c r="C822" s="215"/>
      <c r="AA822" s="130"/>
      <c r="AC822" s="132"/>
      <c r="AD822" s="133"/>
    </row>
    <row r="823" spans="3:30" x14ac:dyDescent="0.25">
      <c r="C823" s="215"/>
      <c r="AA823" s="130"/>
      <c r="AC823" s="132"/>
      <c r="AD823" s="133"/>
    </row>
    <row r="824" spans="3:30" x14ac:dyDescent="0.25">
      <c r="C824" s="215"/>
      <c r="AA824" s="130"/>
      <c r="AC824" s="132"/>
      <c r="AD824" s="133"/>
    </row>
    <row r="825" spans="3:30" x14ac:dyDescent="0.25">
      <c r="C825" s="215"/>
      <c r="AA825" s="130"/>
      <c r="AC825" s="132"/>
      <c r="AD825" s="133"/>
    </row>
    <row r="826" spans="3:30" x14ac:dyDescent="0.25">
      <c r="C826" s="215"/>
      <c r="AA826" s="130"/>
      <c r="AC826" s="132"/>
      <c r="AD826" s="133"/>
    </row>
    <row r="827" spans="3:30" x14ac:dyDescent="0.25">
      <c r="C827" s="215"/>
      <c r="AA827" s="130"/>
      <c r="AC827" s="132"/>
      <c r="AD827" s="133"/>
    </row>
    <row r="828" spans="3:30" x14ac:dyDescent="0.25">
      <c r="C828" s="215"/>
      <c r="AA828" s="130"/>
      <c r="AC828" s="132"/>
      <c r="AD828" s="133"/>
    </row>
    <row r="829" spans="3:30" x14ac:dyDescent="0.25">
      <c r="C829" s="215"/>
      <c r="AA829" s="130"/>
      <c r="AC829" s="132"/>
      <c r="AD829" s="133"/>
    </row>
    <row r="830" spans="3:30" x14ac:dyDescent="0.25">
      <c r="C830" s="215"/>
      <c r="AA830" s="130"/>
      <c r="AC830" s="132"/>
      <c r="AD830" s="133"/>
    </row>
    <row r="831" spans="3:30" x14ac:dyDescent="0.25">
      <c r="C831" s="215"/>
      <c r="AA831" s="130"/>
      <c r="AC831" s="132"/>
      <c r="AD831" s="133"/>
    </row>
    <row r="832" spans="3:30" x14ac:dyDescent="0.25">
      <c r="C832" s="215"/>
      <c r="AA832" s="130"/>
      <c r="AC832" s="132"/>
      <c r="AD832" s="133"/>
    </row>
    <row r="833" spans="3:30" x14ac:dyDescent="0.25">
      <c r="C833" s="215"/>
      <c r="AA833" s="130"/>
      <c r="AC833" s="132"/>
      <c r="AD833" s="133"/>
    </row>
    <row r="834" spans="3:30" x14ac:dyDescent="0.25">
      <c r="C834" s="215"/>
      <c r="AA834" s="130"/>
      <c r="AC834" s="132"/>
      <c r="AD834" s="133"/>
    </row>
    <row r="835" spans="3:30" x14ac:dyDescent="0.25">
      <c r="C835" s="215"/>
      <c r="AA835" s="130"/>
      <c r="AC835" s="132"/>
      <c r="AD835" s="133"/>
    </row>
    <row r="836" spans="3:30" x14ac:dyDescent="0.25">
      <c r="C836" s="215"/>
      <c r="AA836" s="130"/>
      <c r="AC836" s="132"/>
      <c r="AD836" s="133"/>
    </row>
    <row r="837" spans="3:30" x14ac:dyDescent="0.25">
      <c r="C837" s="215"/>
      <c r="AA837" s="130"/>
      <c r="AC837" s="132"/>
      <c r="AD837" s="133"/>
    </row>
    <row r="838" spans="3:30" x14ac:dyDescent="0.25">
      <c r="C838" s="215"/>
      <c r="AA838" s="130"/>
      <c r="AC838" s="132"/>
      <c r="AD838" s="133"/>
    </row>
    <row r="839" spans="3:30" x14ac:dyDescent="0.25">
      <c r="C839" s="215"/>
      <c r="AA839" s="130"/>
      <c r="AC839" s="132"/>
      <c r="AD839" s="133"/>
    </row>
    <row r="840" spans="3:30" x14ac:dyDescent="0.25">
      <c r="C840" s="215"/>
      <c r="AA840" s="130"/>
      <c r="AC840" s="132"/>
      <c r="AD840" s="133"/>
    </row>
    <row r="841" spans="3:30" x14ac:dyDescent="0.25">
      <c r="C841" s="215"/>
      <c r="AA841" s="130"/>
      <c r="AC841" s="132"/>
      <c r="AD841" s="133"/>
    </row>
    <row r="842" spans="3:30" x14ac:dyDescent="0.25">
      <c r="C842" s="215"/>
      <c r="AA842" s="130"/>
      <c r="AC842" s="132"/>
      <c r="AD842" s="133"/>
    </row>
    <row r="843" spans="3:30" x14ac:dyDescent="0.25">
      <c r="C843" s="215"/>
      <c r="AA843" s="130"/>
      <c r="AC843" s="132"/>
      <c r="AD843" s="133"/>
    </row>
    <row r="844" spans="3:30" x14ac:dyDescent="0.25">
      <c r="C844" s="215"/>
      <c r="AA844" s="130"/>
      <c r="AC844" s="132"/>
      <c r="AD844" s="133"/>
    </row>
    <row r="845" spans="3:30" x14ac:dyDescent="0.25">
      <c r="C845" s="215"/>
      <c r="AA845" s="130"/>
      <c r="AC845" s="132"/>
      <c r="AD845" s="133"/>
    </row>
    <row r="846" spans="3:30" x14ac:dyDescent="0.25">
      <c r="C846" s="215"/>
      <c r="AA846" s="130"/>
      <c r="AC846" s="132"/>
      <c r="AD846" s="133"/>
    </row>
    <row r="847" spans="3:30" x14ac:dyDescent="0.25">
      <c r="C847" s="215"/>
      <c r="AA847" s="130"/>
      <c r="AC847" s="132"/>
      <c r="AD847" s="133"/>
    </row>
    <row r="848" spans="3:30" x14ac:dyDescent="0.25">
      <c r="C848" s="215"/>
      <c r="AA848" s="130"/>
      <c r="AC848" s="132"/>
      <c r="AD848" s="133"/>
    </row>
    <row r="849" spans="3:30" x14ac:dyDescent="0.25">
      <c r="C849" s="215"/>
      <c r="AA849" s="130"/>
      <c r="AC849" s="132"/>
      <c r="AD849" s="133"/>
    </row>
    <row r="850" spans="3:30" x14ac:dyDescent="0.25">
      <c r="C850" s="215"/>
      <c r="AA850" s="130"/>
      <c r="AC850" s="132"/>
      <c r="AD850" s="133"/>
    </row>
    <row r="851" spans="3:30" x14ac:dyDescent="0.25">
      <c r="C851" s="215"/>
      <c r="AA851" s="130"/>
      <c r="AC851" s="132"/>
      <c r="AD851" s="133"/>
    </row>
    <row r="852" spans="3:30" x14ac:dyDescent="0.25">
      <c r="C852" s="215"/>
      <c r="AA852" s="130"/>
      <c r="AC852" s="132"/>
      <c r="AD852" s="133"/>
    </row>
    <row r="853" spans="3:30" x14ac:dyDescent="0.25">
      <c r="C853" s="215"/>
      <c r="AA853" s="130"/>
      <c r="AC853" s="132"/>
      <c r="AD853" s="133"/>
    </row>
    <row r="854" spans="3:30" x14ac:dyDescent="0.25">
      <c r="C854" s="215"/>
      <c r="AA854" s="130"/>
      <c r="AC854" s="132"/>
      <c r="AD854" s="133"/>
    </row>
    <row r="855" spans="3:30" x14ac:dyDescent="0.25">
      <c r="C855" s="215"/>
      <c r="AA855" s="130"/>
      <c r="AC855" s="132"/>
      <c r="AD855" s="133"/>
    </row>
    <row r="856" spans="3:30" x14ac:dyDescent="0.25">
      <c r="C856" s="215"/>
      <c r="AA856" s="130"/>
      <c r="AC856" s="132"/>
      <c r="AD856" s="133"/>
    </row>
    <row r="857" spans="3:30" x14ac:dyDescent="0.25">
      <c r="C857" s="215"/>
      <c r="AA857" s="130"/>
      <c r="AC857" s="132"/>
      <c r="AD857" s="133"/>
    </row>
    <row r="858" spans="3:30" x14ac:dyDescent="0.25">
      <c r="C858" s="215"/>
      <c r="AA858" s="130"/>
      <c r="AC858" s="132"/>
      <c r="AD858" s="133"/>
    </row>
    <row r="859" spans="3:30" x14ac:dyDescent="0.25">
      <c r="C859" s="215"/>
      <c r="AA859" s="130"/>
      <c r="AC859" s="132"/>
      <c r="AD859" s="133"/>
    </row>
    <row r="860" spans="3:30" x14ac:dyDescent="0.25">
      <c r="C860" s="215"/>
      <c r="AA860" s="130"/>
      <c r="AC860" s="132"/>
      <c r="AD860" s="133"/>
    </row>
    <row r="861" spans="3:30" x14ac:dyDescent="0.25">
      <c r="C861" s="215"/>
      <c r="AA861" s="130"/>
      <c r="AC861" s="132"/>
      <c r="AD861" s="133"/>
    </row>
    <row r="862" spans="3:30" x14ac:dyDescent="0.25">
      <c r="C862" s="215"/>
      <c r="AA862" s="130"/>
      <c r="AC862" s="132"/>
      <c r="AD862" s="133"/>
    </row>
    <row r="863" spans="3:30" x14ac:dyDescent="0.25">
      <c r="C863" s="215"/>
      <c r="AA863" s="130"/>
      <c r="AC863" s="132"/>
      <c r="AD863" s="133"/>
    </row>
    <row r="864" spans="3:30" x14ac:dyDescent="0.25">
      <c r="C864" s="215"/>
      <c r="AA864" s="130"/>
      <c r="AC864" s="132"/>
      <c r="AD864" s="133"/>
    </row>
    <row r="865" spans="3:30" x14ac:dyDescent="0.25">
      <c r="C865" s="215"/>
      <c r="AA865" s="130"/>
      <c r="AC865" s="132"/>
      <c r="AD865" s="133"/>
    </row>
    <row r="866" spans="3:30" x14ac:dyDescent="0.25">
      <c r="C866" s="215"/>
      <c r="AA866" s="130"/>
      <c r="AC866" s="132"/>
      <c r="AD866" s="133"/>
    </row>
    <row r="867" spans="3:30" x14ac:dyDescent="0.25">
      <c r="C867" s="215"/>
      <c r="AA867" s="130"/>
      <c r="AC867" s="132"/>
      <c r="AD867" s="133"/>
    </row>
    <row r="868" spans="3:30" x14ac:dyDescent="0.25">
      <c r="C868" s="215"/>
      <c r="AA868" s="130"/>
      <c r="AC868" s="132"/>
      <c r="AD868" s="133"/>
    </row>
    <row r="869" spans="3:30" x14ac:dyDescent="0.25">
      <c r="C869" s="215"/>
      <c r="AA869" s="130"/>
      <c r="AC869" s="132"/>
      <c r="AD869" s="133"/>
    </row>
    <row r="870" spans="3:30" x14ac:dyDescent="0.25">
      <c r="C870" s="215"/>
      <c r="AA870" s="130"/>
      <c r="AC870" s="132"/>
      <c r="AD870" s="133"/>
    </row>
    <row r="871" spans="3:30" x14ac:dyDescent="0.25">
      <c r="C871" s="215"/>
      <c r="AA871" s="130"/>
      <c r="AC871" s="132"/>
      <c r="AD871" s="133"/>
    </row>
    <row r="872" spans="3:30" x14ac:dyDescent="0.25">
      <c r="C872" s="215"/>
      <c r="AA872" s="130"/>
      <c r="AC872" s="132"/>
      <c r="AD872" s="133"/>
    </row>
    <row r="873" spans="3:30" x14ac:dyDescent="0.25">
      <c r="C873" s="215"/>
      <c r="AA873" s="130"/>
      <c r="AC873" s="132"/>
      <c r="AD873" s="133"/>
    </row>
    <row r="874" spans="3:30" x14ac:dyDescent="0.25">
      <c r="C874" s="215"/>
      <c r="AA874" s="130"/>
      <c r="AC874" s="132"/>
      <c r="AD874" s="133"/>
    </row>
    <row r="875" spans="3:30" x14ac:dyDescent="0.25">
      <c r="C875" s="215"/>
      <c r="AA875" s="130"/>
      <c r="AC875" s="132"/>
      <c r="AD875" s="133"/>
    </row>
    <row r="876" spans="3:30" x14ac:dyDescent="0.25">
      <c r="C876" s="215"/>
      <c r="AA876" s="130"/>
      <c r="AC876" s="132"/>
      <c r="AD876" s="133"/>
    </row>
    <row r="877" spans="3:30" x14ac:dyDescent="0.25">
      <c r="C877" s="215"/>
      <c r="AA877" s="130"/>
      <c r="AC877" s="132"/>
      <c r="AD877" s="133"/>
    </row>
    <row r="878" spans="3:30" x14ac:dyDescent="0.25">
      <c r="C878" s="215"/>
      <c r="AA878" s="130"/>
      <c r="AC878" s="132"/>
      <c r="AD878" s="133"/>
    </row>
    <row r="879" spans="3:30" x14ac:dyDescent="0.25">
      <c r="C879" s="215"/>
      <c r="AA879" s="130"/>
      <c r="AC879" s="132"/>
      <c r="AD879" s="133"/>
    </row>
    <row r="880" spans="3:30" x14ac:dyDescent="0.25">
      <c r="C880" s="215"/>
      <c r="AA880" s="130"/>
      <c r="AC880" s="132"/>
      <c r="AD880" s="133"/>
    </row>
    <row r="881" spans="3:30" x14ac:dyDescent="0.25">
      <c r="C881" s="215"/>
      <c r="AA881" s="130"/>
      <c r="AC881" s="132"/>
      <c r="AD881" s="133"/>
    </row>
    <row r="882" spans="3:30" x14ac:dyDescent="0.25">
      <c r="C882" s="215"/>
      <c r="AA882" s="130"/>
      <c r="AC882" s="132"/>
      <c r="AD882" s="133"/>
    </row>
    <row r="883" spans="3:30" x14ac:dyDescent="0.25">
      <c r="C883" s="215"/>
      <c r="AA883" s="130"/>
      <c r="AC883" s="132"/>
      <c r="AD883" s="133"/>
    </row>
    <row r="884" spans="3:30" x14ac:dyDescent="0.25">
      <c r="C884" s="215"/>
      <c r="AA884" s="130"/>
      <c r="AC884" s="132"/>
      <c r="AD884" s="133"/>
    </row>
    <row r="885" spans="3:30" x14ac:dyDescent="0.25">
      <c r="C885" s="215"/>
      <c r="AA885" s="130"/>
      <c r="AC885" s="132"/>
      <c r="AD885" s="133"/>
    </row>
    <row r="886" spans="3:30" x14ac:dyDescent="0.25">
      <c r="C886" s="215"/>
      <c r="AA886" s="130"/>
      <c r="AC886" s="132"/>
      <c r="AD886" s="133"/>
    </row>
    <row r="887" spans="3:30" x14ac:dyDescent="0.25">
      <c r="C887" s="215"/>
      <c r="AA887" s="130"/>
      <c r="AC887" s="132"/>
      <c r="AD887" s="133"/>
    </row>
    <row r="888" spans="3:30" x14ac:dyDescent="0.25">
      <c r="C888" s="215"/>
      <c r="AA888" s="130"/>
      <c r="AC888" s="132"/>
      <c r="AD888" s="133"/>
    </row>
    <row r="889" spans="3:30" x14ac:dyDescent="0.25">
      <c r="C889" s="215"/>
      <c r="AA889" s="130"/>
      <c r="AC889" s="132"/>
      <c r="AD889" s="133"/>
    </row>
    <row r="890" spans="3:30" x14ac:dyDescent="0.25">
      <c r="C890" s="215"/>
      <c r="AA890" s="130"/>
      <c r="AC890" s="132"/>
      <c r="AD890" s="133"/>
    </row>
    <row r="891" spans="3:30" x14ac:dyDescent="0.25">
      <c r="C891" s="215"/>
      <c r="AA891" s="130"/>
      <c r="AC891" s="132"/>
      <c r="AD891" s="133"/>
    </row>
    <row r="892" spans="3:30" x14ac:dyDescent="0.25">
      <c r="C892" s="215"/>
      <c r="AA892" s="130"/>
      <c r="AC892" s="132"/>
      <c r="AD892" s="133"/>
    </row>
    <row r="893" spans="3:30" x14ac:dyDescent="0.25">
      <c r="C893" s="215"/>
      <c r="AA893" s="130"/>
      <c r="AC893" s="132"/>
      <c r="AD893" s="133"/>
    </row>
    <row r="894" spans="3:30" x14ac:dyDescent="0.25">
      <c r="C894" s="215"/>
      <c r="AA894" s="130"/>
      <c r="AC894" s="132"/>
      <c r="AD894" s="133"/>
    </row>
    <row r="895" spans="3:30" x14ac:dyDescent="0.25">
      <c r="C895" s="215"/>
      <c r="AA895" s="130"/>
      <c r="AC895" s="132"/>
      <c r="AD895" s="133"/>
    </row>
    <row r="896" spans="3:30" x14ac:dyDescent="0.25">
      <c r="C896" s="215"/>
      <c r="AA896" s="130"/>
      <c r="AC896" s="132"/>
      <c r="AD896" s="133"/>
    </row>
    <row r="897" spans="3:30" x14ac:dyDescent="0.25">
      <c r="C897" s="215"/>
      <c r="AA897" s="130"/>
      <c r="AC897" s="132"/>
      <c r="AD897" s="133"/>
    </row>
    <row r="898" spans="3:30" x14ac:dyDescent="0.25">
      <c r="C898" s="215"/>
      <c r="AA898" s="130"/>
      <c r="AC898" s="132"/>
      <c r="AD898" s="133"/>
    </row>
    <row r="899" spans="3:30" x14ac:dyDescent="0.25">
      <c r="C899" s="215"/>
      <c r="AA899" s="130"/>
      <c r="AC899" s="132"/>
      <c r="AD899" s="133"/>
    </row>
    <row r="900" spans="3:30" x14ac:dyDescent="0.25">
      <c r="C900" s="215"/>
      <c r="AA900" s="130"/>
      <c r="AC900" s="132"/>
      <c r="AD900" s="133"/>
    </row>
    <row r="901" spans="3:30" x14ac:dyDescent="0.25">
      <c r="C901" s="215"/>
      <c r="AA901" s="130"/>
      <c r="AC901" s="132"/>
      <c r="AD901" s="133"/>
    </row>
    <row r="902" spans="3:30" x14ac:dyDescent="0.25">
      <c r="C902" s="215"/>
      <c r="AA902" s="130"/>
      <c r="AC902" s="132"/>
      <c r="AD902" s="133"/>
    </row>
    <row r="903" spans="3:30" x14ac:dyDescent="0.25">
      <c r="C903" s="215"/>
      <c r="AA903" s="130"/>
      <c r="AC903" s="132"/>
      <c r="AD903" s="133"/>
    </row>
    <row r="904" spans="3:30" x14ac:dyDescent="0.25">
      <c r="C904" s="215"/>
      <c r="AA904" s="130"/>
      <c r="AC904" s="132"/>
      <c r="AD904" s="133"/>
    </row>
    <row r="905" spans="3:30" x14ac:dyDescent="0.25">
      <c r="C905" s="215"/>
      <c r="AA905" s="130"/>
      <c r="AC905" s="132"/>
      <c r="AD905" s="133"/>
    </row>
    <row r="906" spans="3:30" x14ac:dyDescent="0.25">
      <c r="C906" s="215"/>
      <c r="AA906" s="130"/>
      <c r="AC906" s="132"/>
      <c r="AD906" s="133"/>
    </row>
    <row r="907" spans="3:30" x14ac:dyDescent="0.25">
      <c r="C907" s="215"/>
      <c r="AA907" s="130"/>
      <c r="AC907" s="132"/>
      <c r="AD907" s="133"/>
    </row>
    <row r="908" spans="3:30" x14ac:dyDescent="0.25">
      <c r="C908" s="215"/>
      <c r="AA908" s="130"/>
      <c r="AC908" s="132"/>
      <c r="AD908" s="133"/>
    </row>
    <row r="909" spans="3:30" x14ac:dyDescent="0.25">
      <c r="C909" s="215"/>
      <c r="AA909" s="130"/>
      <c r="AC909" s="132"/>
      <c r="AD909" s="133"/>
    </row>
    <row r="910" spans="3:30" x14ac:dyDescent="0.25">
      <c r="C910" s="215"/>
      <c r="AA910" s="130"/>
      <c r="AC910" s="132"/>
      <c r="AD910" s="133"/>
    </row>
    <row r="911" spans="3:30" x14ac:dyDescent="0.25">
      <c r="C911" s="215"/>
      <c r="AA911" s="130"/>
      <c r="AC911" s="132"/>
      <c r="AD911" s="133"/>
    </row>
    <row r="912" spans="3:30" x14ac:dyDescent="0.25">
      <c r="C912" s="215"/>
      <c r="AA912" s="130"/>
      <c r="AC912" s="132"/>
      <c r="AD912" s="133"/>
    </row>
    <row r="913" spans="3:30" x14ac:dyDescent="0.25">
      <c r="C913" s="215"/>
      <c r="AA913" s="130"/>
      <c r="AC913" s="132"/>
      <c r="AD913" s="133"/>
    </row>
    <row r="914" spans="3:30" x14ac:dyDescent="0.25">
      <c r="C914" s="215"/>
      <c r="AA914" s="130"/>
      <c r="AC914" s="132"/>
      <c r="AD914" s="133"/>
    </row>
    <row r="915" spans="3:30" x14ac:dyDescent="0.25">
      <c r="C915" s="215"/>
      <c r="AA915" s="130"/>
      <c r="AC915" s="132"/>
      <c r="AD915" s="133"/>
    </row>
    <row r="916" spans="3:30" x14ac:dyDescent="0.25">
      <c r="C916" s="215"/>
      <c r="AA916" s="130"/>
      <c r="AC916" s="132"/>
      <c r="AD916" s="133"/>
    </row>
    <row r="917" spans="3:30" x14ac:dyDescent="0.25">
      <c r="C917" s="215"/>
      <c r="AA917" s="130"/>
      <c r="AC917" s="132"/>
      <c r="AD917" s="133"/>
    </row>
    <row r="918" spans="3:30" x14ac:dyDescent="0.25">
      <c r="C918" s="215"/>
      <c r="AA918" s="130"/>
      <c r="AC918" s="132"/>
      <c r="AD918" s="133"/>
    </row>
    <row r="919" spans="3:30" x14ac:dyDescent="0.25">
      <c r="C919" s="215"/>
      <c r="AA919" s="130"/>
      <c r="AC919" s="132"/>
      <c r="AD919" s="133"/>
    </row>
    <row r="920" spans="3:30" x14ac:dyDescent="0.25">
      <c r="C920" s="215"/>
      <c r="AA920" s="130"/>
      <c r="AC920" s="132"/>
      <c r="AD920" s="133"/>
    </row>
    <row r="921" spans="3:30" x14ac:dyDescent="0.25">
      <c r="C921" s="215"/>
      <c r="AA921" s="130"/>
      <c r="AC921" s="132"/>
      <c r="AD921" s="133"/>
    </row>
    <row r="922" spans="3:30" x14ac:dyDescent="0.25">
      <c r="C922" s="215"/>
      <c r="AA922" s="130"/>
      <c r="AC922" s="132"/>
      <c r="AD922" s="133"/>
    </row>
    <row r="923" spans="3:30" x14ac:dyDescent="0.25">
      <c r="C923" s="215"/>
      <c r="AA923" s="130"/>
      <c r="AC923" s="132"/>
      <c r="AD923" s="133"/>
    </row>
    <row r="924" spans="3:30" x14ac:dyDescent="0.25">
      <c r="C924" s="215"/>
      <c r="AA924" s="130"/>
      <c r="AC924" s="132"/>
      <c r="AD924" s="133"/>
    </row>
    <row r="925" spans="3:30" x14ac:dyDescent="0.25">
      <c r="C925" s="215"/>
      <c r="AA925" s="130"/>
      <c r="AC925" s="132"/>
      <c r="AD925" s="133"/>
    </row>
    <row r="926" spans="3:30" x14ac:dyDescent="0.25">
      <c r="C926" s="215"/>
      <c r="AA926" s="130"/>
      <c r="AC926" s="132"/>
      <c r="AD926" s="133"/>
    </row>
    <row r="927" spans="3:30" x14ac:dyDescent="0.25">
      <c r="C927" s="215"/>
      <c r="AA927" s="130"/>
      <c r="AC927" s="132"/>
      <c r="AD927" s="133"/>
    </row>
    <row r="928" spans="3:30" x14ac:dyDescent="0.25">
      <c r="C928" s="215"/>
      <c r="AA928" s="130"/>
      <c r="AC928" s="132"/>
      <c r="AD928" s="133"/>
    </row>
    <row r="929" spans="3:30" x14ac:dyDescent="0.25">
      <c r="C929" s="215"/>
      <c r="AA929" s="130"/>
      <c r="AC929" s="132"/>
      <c r="AD929" s="133"/>
    </row>
    <row r="930" spans="3:30" x14ac:dyDescent="0.25">
      <c r="C930" s="215"/>
      <c r="AA930" s="130"/>
      <c r="AC930" s="132"/>
      <c r="AD930" s="133"/>
    </row>
    <row r="931" spans="3:30" x14ac:dyDescent="0.25">
      <c r="C931" s="215"/>
      <c r="AA931" s="130"/>
      <c r="AC931" s="132"/>
      <c r="AD931" s="133"/>
    </row>
    <row r="932" spans="3:30" x14ac:dyDescent="0.25">
      <c r="C932" s="215"/>
      <c r="AA932" s="130"/>
      <c r="AC932" s="132"/>
      <c r="AD932" s="133"/>
    </row>
    <row r="933" spans="3:30" x14ac:dyDescent="0.25">
      <c r="C933" s="215"/>
      <c r="AA933" s="130"/>
      <c r="AC933" s="132"/>
      <c r="AD933" s="133"/>
    </row>
    <row r="934" spans="3:30" x14ac:dyDescent="0.25">
      <c r="C934" s="215"/>
      <c r="AA934" s="130"/>
      <c r="AC934" s="132"/>
      <c r="AD934" s="133"/>
    </row>
    <row r="935" spans="3:30" x14ac:dyDescent="0.25">
      <c r="C935" s="215"/>
      <c r="AA935" s="130"/>
      <c r="AC935" s="132"/>
      <c r="AD935" s="133"/>
    </row>
    <row r="936" spans="3:30" x14ac:dyDescent="0.25">
      <c r="C936" s="215"/>
      <c r="AA936" s="130"/>
      <c r="AC936" s="132"/>
      <c r="AD936" s="133"/>
    </row>
    <row r="937" spans="3:30" x14ac:dyDescent="0.25">
      <c r="C937" s="215"/>
      <c r="AA937" s="130"/>
      <c r="AC937" s="132"/>
      <c r="AD937" s="133"/>
    </row>
    <row r="938" spans="3:30" x14ac:dyDescent="0.25">
      <c r="C938" s="215"/>
      <c r="AA938" s="130"/>
      <c r="AC938" s="132"/>
      <c r="AD938" s="133"/>
    </row>
    <row r="939" spans="3:30" x14ac:dyDescent="0.25">
      <c r="C939" s="215"/>
      <c r="AA939" s="130"/>
      <c r="AC939" s="132"/>
      <c r="AD939" s="133"/>
    </row>
    <row r="940" spans="3:30" x14ac:dyDescent="0.25">
      <c r="C940" s="215"/>
      <c r="AA940" s="130"/>
      <c r="AC940" s="132"/>
      <c r="AD940" s="133"/>
    </row>
    <row r="941" spans="3:30" x14ac:dyDescent="0.25">
      <c r="C941" s="215"/>
      <c r="AA941" s="130"/>
      <c r="AC941" s="132"/>
      <c r="AD941" s="133"/>
    </row>
    <row r="942" spans="3:30" x14ac:dyDescent="0.25">
      <c r="C942" s="215"/>
      <c r="AA942" s="130"/>
      <c r="AC942" s="132"/>
      <c r="AD942" s="133"/>
    </row>
    <row r="943" spans="3:30" x14ac:dyDescent="0.25">
      <c r="C943" s="215"/>
      <c r="AA943" s="130"/>
      <c r="AC943" s="132"/>
      <c r="AD943" s="133"/>
    </row>
    <row r="944" spans="3:30" x14ac:dyDescent="0.25">
      <c r="C944" s="215"/>
      <c r="AA944" s="130"/>
      <c r="AC944" s="132"/>
      <c r="AD944" s="133"/>
    </row>
    <row r="945" spans="3:30" x14ac:dyDescent="0.25">
      <c r="C945" s="215"/>
      <c r="AA945" s="130"/>
      <c r="AC945" s="132"/>
      <c r="AD945" s="133"/>
    </row>
    <row r="946" spans="3:30" x14ac:dyDescent="0.25">
      <c r="C946" s="215"/>
      <c r="AA946" s="130"/>
      <c r="AC946" s="132"/>
      <c r="AD946" s="133"/>
    </row>
    <row r="947" spans="3:30" x14ac:dyDescent="0.25">
      <c r="C947" s="215"/>
      <c r="AA947" s="130"/>
      <c r="AC947" s="132"/>
      <c r="AD947" s="133"/>
    </row>
    <row r="948" spans="3:30" x14ac:dyDescent="0.25">
      <c r="C948" s="215"/>
      <c r="AA948" s="130"/>
      <c r="AC948" s="132"/>
      <c r="AD948" s="133"/>
    </row>
    <row r="949" spans="3:30" x14ac:dyDescent="0.25">
      <c r="C949" s="215"/>
      <c r="AA949" s="130"/>
      <c r="AC949" s="132"/>
      <c r="AD949" s="133"/>
    </row>
    <row r="950" spans="3:30" x14ac:dyDescent="0.25">
      <c r="C950" s="215"/>
      <c r="AA950" s="130"/>
      <c r="AC950" s="132"/>
      <c r="AD950" s="133"/>
    </row>
    <row r="951" spans="3:30" x14ac:dyDescent="0.25">
      <c r="C951" s="215"/>
      <c r="AA951" s="130"/>
      <c r="AC951" s="132"/>
      <c r="AD951" s="133"/>
    </row>
    <row r="952" spans="3:30" x14ac:dyDescent="0.25">
      <c r="C952" s="215"/>
      <c r="AA952" s="130"/>
      <c r="AC952" s="132"/>
      <c r="AD952" s="133"/>
    </row>
    <row r="953" spans="3:30" x14ac:dyDescent="0.25">
      <c r="C953" s="215"/>
      <c r="AA953" s="130"/>
      <c r="AC953" s="132"/>
      <c r="AD953" s="133"/>
    </row>
    <row r="954" spans="3:30" x14ac:dyDescent="0.25">
      <c r="C954" s="215"/>
      <c r="AA954" s="130"/>
      <c r="AC954" s="132"/>
      <c r="AD954" s="133"/>
    </row>
    <row r="955" spans="3:30" x14ac:dyDescent="0.25">
      <c r="C955" s="215"/>
      <c r="AA955" s="130"/>
      <c r="AC955" s="132"/>
      <c r="AD955" s="133"/>
    </row>
    <row r="956" spans="3:30" x14ac:dyDescent="0.25">
      <c r="C956" s="215"/>
      <c r="AA956" s="130"/>
      <c r="AC956" s="132"/>
      <c r="AD956" s="133"/>
    </row>
    <row r="957" spans="3:30" x14ac:dyDescent="0.25">
      <c r="C957" s="215"/>
      <c r="AA957" s="130"/>
      <c r="AC957" s="132"/>
      <c r="AD957" s="133"/>
    </row>
    <row r="958" spans="3:30" x14ac:dyDescent="0.25">
      <c r="C958" s="215"/>
      <c r="AA958" s="130"/>
      <c r="AC958" s="132"/>
      <c r="AD958" s="133"/>
    </row>
    <row r="959" spans="3:30" x14ac:dyDescent="0.25">
      <c r="C959" s="215"/>
      <c r="AA959" s="130"/>
      <c r="AC959" s="132"/>
      <c r="AD959" s="133"/>
    </row>
    <row r="960" spans="3:30" x14ac:dyDescent="0.25">
      <c r="C960" s="215"/>
      <c r="AA960" s="130"/>
      <c r="AC960" s="132"/>
      <c r="AD960" s="133"/>
    </row>
    <row r="961" spans="3:30" x14ac:dyDescent="0.25">
      <c r="C961" s="215"/>
      <c r="AA961" s="130"/>
      <c r="AC961" s="132"/>
      <c r="AD961" s="133"/>
    </row>
    <row r="962" spans="3:30" x14ac:dyDescent="0.25">
      <c r="C962" s="215"/>
      <c r="AA962" s="130"/>
      <c r="AC962" s="132"/>
      <c r="AD962" s="133"/>
    </row>
    <row r="963" spans="3:30" x14ac:dyDescent="0.25">
      <c r="C963" s="215"/>
      <c r="AA963" s="130"/>
      <c r="AC963" s="132"/>
      <c r="AD963" s="133"/>
    </row>
    <row r="964" spans="3:30" x14ac:dyDescent="0.25">
      <c r="C964" s="215"/>
      <c r="AA964" s="130"/>
      <c r="AC964" s="132"/>
      <c r="AD964" s="133"/>
    </row>
    <row r="965" spans="3:30" x14ac:dyDescent="0.25">
      <c r="C965" s="215"/>
      <c r="AA965" s="130"/>
      <c r="AC965" s="132"/>
      <c r="AD965" s="133"/>
    </row>
    <row r="966" spans="3:30" x14ac:dyDescent="0.25">
      <c r="C966" s="215"/>
      <c r="AA966" s="130"/>
      <c r="AC966" s="132"/>
      <c r="AD966" s="133"/>
    </row>
    <row r="967" spans="3:30" x14ac:dyDescent="0.25">
      <c r="C967" s="215"/>
      <c r="AA967" s="130"/>
      <c r="AC967" s="132"/>
      <c r="AD967" s="133"/>
    </row>
    <row r="968" spans="3:30" x14ac:dyDescent="0.25">
      <c r="C968" s="215"/>
      <c r="AA968" s="130"/>
      <c r="AC968" s="132"/>
      <c r="AD968" s="133"/>
    </row>
    <row r="969" spans="3:30" x14ac:dyDescent="0.25">
      <c r="C969" s="215"/>
      <c r="AA969" s="130"/>
      <c r="AC969" s="132"/>
      <c r="AD969" s="133"/>
    </row>
    <row r="970" spans="3:30" x14ac:dyDescent="0.25">
      <c r="C970" s="215"/>
      <c r="AA970" s="130"/>
      <c r="AC970" s="132"/>
      <c r="AD970" s="133"/>
    </row>
    <row r="971" spans="3:30" x14ac:dyDescent="0.25">
      <c r="C971" s="215"/>
      <c r="AA971" s="130"/>
      <c r="AC971" s="132"/>
      <c r="AD971" s="133"/>
    </row>
    <row r="972" spans="3:30" x14ac:dyDescent="0.25">
      <c r="C972" s="215"/>
      <c r="AA972" s="130"/>
      <c r="AC972" s="132"/>
      <c r="AD972" s="133"/>
    </row>
    <row r="973" spans="3:30" x14ac:dyDescent="0.25">
      <c r="C973" s="215"/>
      <c r="AA973" s="130"/>
      <c r="AC973" s="132"/>
      <c r="AD973" s="133"/>
    </row>
    <row r="974" spans="3:30" x14ac:dyDescent="0.25">
      <c r="C974" s="215"/>
      <c r="AA974" s="130"/>
      <c r="AC974" s="132"/>
      <c r="AD974" s="133"/>
    </row>
    <row r="975" spans="3:30" x14ac:dyDescent="0.25">
      <c r="C975" s="215"/>
      <c r="AA975" s="130"/>
      <c r="AC975" s="132"/>
      <c r="AD975" s="133"/>
    </row>
    <row r="976" spans="3:30" x14ac:dyDescent="0.25">
      <c r="C976" s="215"/>
      <c r="AA976" s="130"/>
      <c r="AC976" s="132"/>
      <c r="AD976" s="133"/>
    </row>
    <row r="977" spans="3:30" x14ac:dyDescent="0.25">
      <c r="C977" s="215"/>
      <c r="AA977" s="130"/>
      <c r="AC977" s="132"/>
      <c r="AD977" s="133"/>
    </row>
    <row r="978" spans="3:30" x14ac:dyDescent="0.25">
      <c r="C978" s="215"/>
      <c r="AA978" s="130"/>
      <c r="AC978" s="132"/>
      <c r="AD978" s="133"/>
    </row>
    <row r="979" spans="3:30" x14ac:dyDescent="0.25">
      <c r="C979" s="215"/>
      <c r="AA979" s="130"/>
      <c r="AC979" s="132"/>
      <c r="AD979" s="133"/>
    </row>
    <row r="980" spans="3:30" x14ac:dyDescent="0.25">
      <c r="C980" s="215"/>
      <c r="AA980" s="130"/>
      <c r="AC980" s="132"/>
      <c r="AD980" s="133"/>
    </row>
    <row r="981" spans="3:30" x14ac:dyDescent="0.25">
      <c r="C981" s="215"/>
      <c r="AA981" s="130"/>
      <c r="AC981" s="132"/>
      <c r="AD981" s="133"/>
    </row>
    <row r="982" spans="3:30" x14ac:dyDescent="0.25">
      <c r="C982" s="215"/>
      <c r="AA982" s="130"/>
      <c r="AC982" s="132"/>
      <c r="AD982" s="133"/>
    </row>
    <row r="983" spans="3:30" x14ac:dyDescent="0.25">
      <c r="C983" s="215"/>
      <c r="AA983" s="130"/>
      <c r="AC983" s="132"/>
      <c r="AD983" s="133"/>
    </row>
    <row r="984" spans="3:30" x14ac:dyDescent="0.25">
      <c r="C984" s="215"/>
      <c r="AA984" s="130"/>
      <c r="AC984" s="132"/>
      <c r="AD984" s="133"/>
    </row>
    <row r="985" spans="3:30" x14ac:dyDescent="0.25">
      <c r="C985" s="215"/>
      <c r="AA985" s="130"/>
      <c r="AC985" s="132"/>
      <c r="AD985" s="133"/>
    </row>
    <row r="986" spans="3:30" x14ac:dyDescent="0.25">
      <c r="C986" s="215"/>
      <c r="AA986" s="130"/>
      <c r="AC986" s="132"/>
      <c r="AD986" s="133"/>
    </row>
    <row r="987" spans="3:30" x14ac:dyDescent="0.25">
      <c r="C987" s="215"/>
      <c r="AA987" s="130"/>
      <c r="AC987" s="132"/>
      <c r="AD987" s="133"/>
    </row>
    <row r="988" spans="3:30" x14ac:dyDescent="0.25">
      <c r="C988" s="215"/>
      <c r="AA988" s="130"/>
      <c r="AC988" s="132"/>
      <c r="AD988" s="133"/>
    </row>
    <row r="989" spans="3:30" x14ac:dyDescent="0.25">
      <c r="C989" s="215"/>
      <c r="AA989" s="130"/>
      <c r="AC989" s="132"/>
      <c r="AD989" s="133"/>
    </row>
    <row r="990" spans="3:30" x14ac:dyDescent="0.25">
      <c r="C990" s="215"/>
      <c r="AA990" s="130"/>
      <c r="AC990" s="132"/>
      <c r="AD990" s="133"/>
    </row>
    <row r="991" spans="3:30" x14ac:dyDescent="0.25">
      <c r="C991" s="215"/>
      <c r="AA991" s="130"/>
      <c r="AC991" s="132"/>
      <c r="AD991" s="133"/>
    </row>
    <row r="992" spans="3:30" x14ac:dyDescent="0.25">
      <c r="C992" s="215"/>
      <c r="AA992" s="130"/>
      <c r="AC992" s="132"/>
      <c r="AD992" s="133"/>
    </row>
    <row r="993" spans="3:30" x14ac:dyDescent="0.25">
      <c r="C993" s="215"/>
      <c r="AA993" s="130"/>
      <c r="AC993" s="132"/>
      <c r="AD993" s="133"/>
    </row>
    <row r="994" spans="3:30" x14ac:dyDescent="0.25">
      <c r="C994" s="215"/>
      <c r="AA994" s="130"/>
      <c r="AC994" s="132"/>
      <c r="AD994" s="133"/>
    </row>
    <row r="995" spans="3:30" x14ac:dyDescent="0.25">
      <c r="C995" s="215"/>
      <c r="AA995" s="130"/>
      <c r="AC995" s="132"/>
      <c r="AD995" s="133"/>
    </row>
    <row r="996" spans="3:30" x14ac:dyDescent="0.25">
      <c r="C996" s="215"/>
      <c r="AA996" s="130"/>
      <c r="AC996" s="132"/>
      <c r="AD996" s="133"/>
    </row>
    <row r="997" spans="3:30" x14ac:dyDescent="0.25">
      <c r="C997" s="215"/>
      <c r="AA997" s="130"/>
      <c r="AC997" s="132"/>
      <c r="AD997" s="133"/>
    </row>
    <row r="998" spans="3:30" x14ac:dyDescent="0.25">
      <c r="C998" s="215"/>
      <c r="AA998" s="130"/>
      <c r="AC998" s="132"/>
      <c r="AD998" s="133"/>
    </row>
    <row r="999" spans="3:30" x14ac:dyDescent="0.25">
      <c r="C999" s="215"/>
      <c r="AA999" s="130"/>
      <c r="AC999" s="132"/>
      <c r="AD999" s="133"/>
    </row>
    <row r="1000" spans="3:30" x14ac:dyDescent="0.25">
      <c r="C1000" s="215"/>
      <c r="AA1000" s="130"/>
      <c r="AC1000" s="132"/>
      <c r="AD1000" s="133"/>
    </row>
    <row r="1001" spans="3:30" x14ac:dyDescent="0.25">
      <c r="C1001" s="215"/>
      <c r="AA1001" s="130"/>
      <c r="AC1001" s="132"/>
      <c r="AD1001" s="133"/>
    </row>
    <row r="1002" spans="3:30" x14ac:dyDescent="0.25">
      <c r="C1002" s="215"/>
      <c r="AA1002" s="130"/>
      <c r="AC1002" s="132"/>
      <c r="AD1002" s="133"/>
    </row>
    <row r="1003" spans="3:30" x14ac:dyDescent="0.25">
      <c r="C1003" s="215"/>
      <c r="AA1003" s="130"/>
      <c r="AC1003" s="132"/>
      <c r="AD1003" s="133"/>
    </row>
    <row r="1004" spans="3:30" x14ac:dyDescent="0.25">
      <c r="C1004" s="215"/>
      <c r="AA1004" s="130"/>
      <c r="AC1004" s="132"/>
      <c r="AD1004" s="133"/>
    </row>
    <row r="1005" spans="3:30" x14ac:dyDescent="0.25">
      <c r="C1005" s="215"/>
      <c r="AA1005" s="130"/>
      <c r="AC1005" s="132"/>
      <c r="AD1005" s="133"/>
    </row>
    <row r="1006" spans="3:30" x14ac:dyDescent="0.25">
      <c r="C1006" s="215"/>
      <c r="AA1006" s="130"/>
      <c r="AC1006" s="132"/>
      <c r="AD1006" s="133"/>
    </row>
    <row r="1007" spans="3:30" x14ac:dyDescent="0.25">
      <c r="C1007" s="215"/>
      <c r="AA1007" s="130"/>
      <c r="AC1007" s="132"/>
      <c r="AD1007" s="133"/>
    </row>
    <row r="1008" spans="3:30" x14ac:dyDescent="0.25">
      <c r="C1008" s="215"/>
      <c r="AA1008" s="130"/>
      <c r="AC1008" s="132"/>
      <c r="AD1008" s="133"/>
    </row>
    <row r="1009" spans="3:30" x14ac:dyDescent="0.25">
      <c r="C1009" s="215"/>
      <c r="AA1009" s="130"/>
      <c r="AC1009" s="132"/>
      <c r="AD1009" s="133"/>
    </row>
    <row r="1010" spans="3:30" x14ac:dyDescent="0.25">
      <c r="C1010" s="215"/>
      <c r="AA1010" s="130"/>
      <c r="AC1010" s="132"/>
      <c r="AD1010" s="133"/>
    </row>
    <row r="1011" spans="3:30" x14ac:dyDescent="0.25">
      <c r="C1011" s="215"/>
      <c r="AA1011" s="130"/>
      <c r="AC1011" s="132"/>
      <c r="AD1011" s="133"/>
    </row>
    <row r="1012" spans="3:30" x14ac:dyDescent="0.25">
      <c r="C1012" s="215"/>
      <c r="AA1012" s="130"/>
      <c r="AC1012" s="132"/>
      <c r="AD1012" s="133"/>
    </row>
    <row r="1013" spans="3:30" x14ac:dyDescent="0.25">
      <c r="C1013" s="215"/>
      <c r="AA1013" s="130"/>
      <c r="AC1013" s="132"/>
      <c r="AD1013" s="133"/>
    </row>
    <row r="1014" spans="3:30" x14ac:dyDescent="0.25">
      <c r="C1014" s="215"/>
      <c r="AA1014" s="130"/>
      <c r="AC1014" s="132"/>
      <c r="AD1014" s="133"/>
    </row>
    <row r="1015" spans="3:30" x14ac:dyDescent="0.25">
      <c r="C1015" s="215"/>
      <c r="AA1015" s="130"/>
      <c r="AC1015" s="132"/>
      <c r="AD1015" s="133"/>
    </row>
    <row r="1016" spans="3:30" x14ac:dyDescent="0.25">
      <c r="C1016" s="215"/>
      <c r="AA1016" s="130"/>
      <c r="AC1016" s="132"/>
      <c r="AD1016" s="133"/>
    </row>
    <row r="1017" spans="3:30" x14ac:dyDescent="0.25">
      <c r="C1017" s="215"/>
      <c r="AA1017" s="130"/>
      <c r="AC1017" s="132"/>
      <c r="AD1017" s="133"/>
    </row>
    <row r="1018" spans="3:30" x14ac:dyDescent="0.25">
      <c r="C1018" s="215"/>
      <c r="AA1018" s="130"/>
      <c r="AC1018" s="132"/>
      <c r="AD1018" s="133"/>
    </row>
    <row r="1019" spans="3:30" x14ac:dyDescent="0.25">
      <c r="C1019" s="215"/>
      <c r="AA1019" s="130"/>
      <c r="AC1019" s="132"/>
      <c r="AD1019" s="133"/>
    </row>
    <row r="1020" spans="3:30" x14ac:dyDescent="0.25">
      <c r="C1020" s="215"/>
      <c r="AA1020" s="130"/>
      <c r="AC1020" s="132"/>
      <c r="AD1020" s="133"/>
    </row>
    <row r="1021" spans="3:30" x14ac:dyDescent="0.25">
      <c r="C1021" s="215"/>
      <c r="AA1021" s="130"/>
      <c r="AC1021" s="132"/>
      <c r="AD1021" s="133"/>
    </row>
    <row r="1022" spans="3:30" x14ac:dyDescent="0.25">
      <c r="C1022" s="215"/>
      <c r="AA1022" s="130"/>
      <c r="AC1022" s="132"/>
      <c r="AD1022" s="133"/>
    </row>
    <row r="1023" spans="3:30" x14ac:dyDescent="0.25">
      <c r="C1023" s="215"/>
      <c r="AA1023" s="130"/>
      <c r="AC1023" s="132"/>
      <c r="AD1023" s="133"/>
    </row>
    <row r="1024" spans="3:30" x14ac:dyDescent="0.25">
      <c r="C1024" s="215"/>
      <c r="AA1024" s="130"/>
      <c r="AC1024" s="132"/>
      <c r="AD1024" s="133"/>
    </row>
    <row r="1025" spans="3:30" x14ac:dyDescent="0.25">
      <c r="C1025" s="215"/>
      <c r="AA1025" s="130"/>
      <c r="AC1025" s="132"/>
      <c r="AD1025" s="133"/>
    </row>
    <row r="1026" spans="3:30" x14ac:dyDescent="0.25">
      <c r="C1026" s="215"/>
      <c r="AA1026" s="130"/>
      <c r="AC1026" s="132"/>
      <c r="AD1026" s="133"/>
    </row>
    <row r="1027" spans="3:30" x14ac:dyDescent="0.25">
      <c r="C1027" s="215"/>
      <c r="AA1027" s="130"/>
      <c r="AC1027" s="132"/>
      <c r="AD1027" s="133"/>
    </row>
    <row r="1028" spans="3:30" x14ac:dyDescent="0.25">
      <c r="C1028" s="215"/>
      <c r="AA1028" s="130"/>
      <c r="AC1028" s="132"/>
      <c r="AD1028" s="133"/>
    </row>
    <row r="1029" spans="3:30" x14ac:dyDescent="0.25">
      <c r="C1029" s="215"/>
      <c r="AA1029" s="130"/>
      <c r="AC1029" s="132"/>
      <c r="AD1029" s="133"/>
    </row>
    <row r="1030" spans="3:30" x14ac:dyDescent="0.25">
      <c r="C1030" s="215"/>
      <c r="AA1030" s="130"/>
      <c r="AC1030" s="132"/>
      <c r="AD1030" s="133"/>
    </row>
    <row r="1031" spans="3:30" x14ac:dyDescent="0.25">
      <c r="C1031" s="215"/>
      <c r="AA1031" s="130"/>
      <c r="AC1031" s="132"/>
      <c r="AD1031" s="133"/>
    </row>
    <row r="1032" spans="3:30" x14ac:dyDescent="0.25">
      <c r="C1032" s="215"/>
      <c r="AA1032" s="130"/>
      <c r="AC1032" s="132"/>
      <c r="AD1032" s="133"/>
    </row>
    <row r="1033" spans="3:30" x14ac:dyDescent="0.25">
      <c r="C1033" s="215"/>
      <c r="AA1033" s="130"/>
      <c r="AC1033" s="132"/>
      <c r="AD1033" s="133"/>
    </row>
    <row r="1034" spans="3:30" x14ac:dyDescent="0.25">
      <c r="C1034" s="215"/>
      <c r="AA1034" s="130"/>
      <c r="AC1034" s="132"/>
      <c r="AD1034" s="133"/>
    </row>
    <row r="1035" spans="3:30" x14ac:dyDescent="0.25">
      <c r="C1035" s="215"/>
      <c r="AA1035" s="130"/>
      <c r="AC1035" s="132"/>
      <c r="AD1035" s="133"/>
    </row>
    <row r="1036" spans="3:30" x14ac:dyDescent="0.25">
      <c r="C1036" s="215"/>
      <c r="AA1036" s="130"/>
      <c r="AC1036" s="132"/>
      <c r="AD1036" s="133"/>
    </row>
    <row r="1037" spans="3:30" x14ac:dyDescent="0.25">
      <c r="C1037" s="215"/>
      <c r="AA1037" s="130"/>
      <c r="AC1037" s="132"/>
      <c r="AD1037" s="133"/>
    </row>
    <row r="1038" spans="3:30" x14ac:dyDescent="0.25">
      <c r="C1038" s="215"/>
      <c r="AA1038" s="130"/>
      <c r="AC1038" s="132"/>
      <c r="AD1038" s="133"/>
    </row>
    <row r="1039" spans="3:30" x14ac:dyDescent="0.25">
      <c r="C1039" s="215"/>
      <c r="AA1039" s="130"/>
      <c r="AC1039" s="132"/>
      <c r="AD1039" s="133"/>
    </row>
    <row r="1040" spans="3:30" x14ac:dyDescent="0.25">
      <c r="C1040" s="215"/>
      <c r="AA1040" s="130"/>
      <c r="AC1040" s="132"/>
      <c r="AD1040" s="133"/>
    </row>
    <row r="1041" spans="3:30" x14ac:dyDescent="0.25">
      <c r="C1041" s="215"/>
      <c r="AA1041" s="130"/>
      <c r="AC1041" s="132"/>
      <c r="AD1041" s="133"/>
    </row>
    <row r="1042" spans="3:30" x14ac:dyDescent="0.25">
      <c r="C1042" s="215"/>
      <c r="AA1042" s="130"/>
      <c r="AC1042" s="132"/>
      <c r="AD1042" s="133"/>
    </row>
    <row r="1043" spans="3:30" x14ac:dyDescent="0.25">
      <c r="C1043" s="215"/>
      <c r="AA1043" s="130"/>
      <c r="AC1043" s="132"/>
      <c r="AD1043" s="133"/>
    </row>
    <row r="1044" spans="3:30" x14ac:dyDescent="0.25">
      <c r="C1044" s="215"/>
      <c r="AA1044" s="130"/>
      <c r="AC1044" s="132"/>
      <c r="AD1044" s="133"/>
    </row>
    <row r="1045" spans="3:30" x14ac:dyDescent="0.25">
      <c r="C1045" s="215"/>
      <c r="AA1045" s="130"/>
      <c r="AC1045" s="132"/>
      <c r="AD1045" s="133"/>
    </row>
    <row r="1046" spans="3:30" x14ac:dyDescent="0.25">
      <c r="C1046" s="215"/>
      <c r="AA1046" s="130"/>
      <c r="AC1046" s="132"/>
      <c r="AD1046" s="133"/>
    </row>
    <row r="1047" spans="3:30" x14ac:dyDescent="0.25">
      <c r="C1047" s="215"/>
      <c r="AA1047" s="130"/>
      <c r="AC1047" s="132"/>
      <c r="AD1047" s="133"/>
    </row>
    <row r="1048" spans="3:30" x14ac:dyDescent="0.25">
      <c r="C1048" s="215"/>
      <c r="AA1048" s="130"/>
      <c r="AC1048" s="132"/>
      <c r="AD1048" s="133"/>
    </row>
    <row r="1049" spans="3:30" x14ac:dyDescent="0.25">
      <c r="C1049" s="215"/>
      <c r="AA1049" s="130"/>
      <c r="AC1049" s="132"/>
      <c r="AD1049" s="133"/>
    </row>
    <row r="1050" spans="3:30" x14ac:dyDescent="0.25">
      <c r="C1050" s="215"/>
      <c r="AA1050" s="130"/>
      <c r="AC1050" s="132"/>
      <c r="AD1050" s="133"/>
    </row>
    <row r="1051" spans="3:30" x14ac:dyDescent="0.25">
      <c r="C1051" s="215"/>
      <c r="AA1051" s="130"/>
      <c r="AC1051" s="132"/>
      <c r="AD1051" s="133"/>
    </row>
    <row r="1052" spans="3:30" x14ac:dyDescent="0.25">
      <c r="C1052" s="215"/>
      <c r="AA1052" s="130"/>
      <c r="AC1052" s="132"/>
      <c r="AD1052" s="133"/>
    </row>
    <row r="1053" spans="3:30" x14ac:dyDescent="0.25">
      <c r="C1053" s="215"/>
      <c r="AA1053" s="130"/>
      <c r="AC1053" s="132"/>
      <c r="AD1053" s="133"/>
    </row>
    <row r="1054" spans="3:30" x14ac:dyDescent="0.25">
      <c r="C1054" s="215"/>
      <c r="AA1054" s="130"/>
      <c r="AC1054" s="132"/>
      <c r="AD1054" s="133"/>
    </row>
    <row r="1055" spans="3:30" x14ac:dyDescent="0.25">
      <c r="C1055" s="215"/>
      <c r="AA1055" s="130"/>
      <c r="AC1055" s="132"/>
      <c r="AD1055" s="133"/>
    </row>
    <row r="1056" spans="3:30" x14ac:dyDescent="0.25">
      <c r="C1056" s="215"/>
      <c r="AA1056" s="130"/>
      <c r="AC1056" s="132"/>
      <c r="AD1056" s="133"/>
    </row>
    <row r="1057" spans="3:30" x14ac:dyDescent="0.25">
      <c r="C1057" s="215"/>
      <c r="AA1057" s="130"/>
      <c r="AC1057" s="132"/>
      <c r="AD1057" s="133"/>
    </row>
    <row r="1058" spans="3:30" x14ac:dyDescent="0.25">
      <c r="C1058" s="215"/>
      <c r="AA1058" s="130"/>
      <c r="AC1058" s="132"/>
      <c r="AD1058" s="133"/>
    </row>
    <row r="1059" spans="3:30" x14ac:dyDescent="0.25">
      <c r="C1059" s="215"/>
      <c r="AA1059" s="130"/>
      <c r="AC1059" s="132"/>
      <c r="AD1059" s="133"/>
    </row>
    <row r="1060" spans="3:30" x14ac:dyDescent="0.25">
      <c r="C1060" s="215"/>
      <c r="AA1060" s="130"/>
      <c r="AC1060" s="132"/>
      <c r="AD1060" s="133"/>
    </row>
    <row r="1061" spans="3:30" x14ac:dyDescent="0.25">
      <c r="C1061" s="215"/>
      <c r="AA1061" s="130"/>
      <c r="AC1061" s="132"/>
      <c r="AD1061" s="133"/>
    </row>
    <row r="1062" spans="3:30" x14ac:dyDescent="0.25">
      <c r="C1062" s="215"/>
      <c r="AA1062" s="130"/>
      <c r="AC1062" s="132"/>
      <c r="AD1062" s="133"/>
    </row>
    <row r="1063" spans="3:30" x14ac:dyDescent="0.25">
      <c r="C1063" s="215"/>
      <c r="AA1063" s="130"/>
      <c r="AC1063" s="132"/>
      <c r="AD1063" s="133"/>
    </row>
    <row r="1064" spans="3:30" x14ac:dyDescent="0.25">
      <c r="C1064" s="215"/>
      <c r="AA1064" s="130"/>
      <c r="AC1064" s="132"/>
      <c r="AD1064" s="133"/>
    </row>
    <row r="1065" spans="3:30" x14ac:dyDescent="0.25">
      <c r="C1065" s="215"/>
      <c r="AA1065" s="130"/>
      <c r="AC1065" s="132"/>
      <c r="AD1065" s="133"/>
    </row>
    <row r="1066" spans="3:30" x14ac:dyDescent="0.25">
      <c r="C1066" s="215"/>
      <c r="AA1066" s="130"/>
      <c r="AC1066" s="132"/>
      <c r="AD1066" s="133"/>
    </row>
    <row r="1067" spans="3:30" x14ac:dyDescent="0.25">
      <c r="C1067" s="215"/>
      <c r="AA1067" s="130"/>
      <c r="AC1067" s="132"/>
      <c r="AD1067" s="133"/>
    </row>
    <row r="1068" spans="3:30" x14ac:dyDescent="0.25">
      <c r="C1068" s="215"/>
      <c r="AA1068" s="130"/>
      <c r="AC1068" s="132"/>
      <c r="AD1068" s="133"/>
    </row>
    <row r="1069" spans="3:30" x14ac:dyDescent="0.25">
      <c r="C1069" s="215"/>
      <c r="AA1069" s="130"/>
      <c r="AC1069" s="132"/>
      <c r="AD1069" s="133"/>
    </row>
    <row r="1070" spans="3:30" x14ac:dyDescent="0.25">
      <c r="C1070" s="215"/>
      <c r="AA1070" s="130"/>
      <c r="AC1070" s="132"/>
      <c r="AD1070" s="133"/>
    </row>
    <row r="1071" spans="3:30" x14ac:dyDescent="0.25">
      <c r="C1071" s="215"/>
      <c r="AA1071" s="130"/>
      <c r="AC1071" s="132"/>
      <c r="AD1071" s="133"/>
    </row>
    <row r="1072" spans="3:30" x14ac:dyDescent="0.25">
      <c r="C1072" s="215"/>
      <c r="AA1072" s="130"/>
      <c r="AC1072" s="132"/>
      <c r="AD1072" s="133"/>
    </row>
    <row r="1073" spans="3:30" x14ac:dyDescent="0.25">
      <c r="C1073" s="215"/>
      <c r="AA1073" s="130"/>
      <c r="AC1073" s="132"/>
      <c r="AD1073" s="133"/>
    </row>
    <row r="1074" spans="3:30" x14ac:dyDescent="0.25">
      <c r="C1074" s="215"/>
      <c r="AA1074" s="130"/>
      <c r="AC1074" s="132"/>
      <c r="AD1074" s="133"/>
    </row>
    <row r="1075" spans="3:30" x14ac:dyDescent="0.25">
      <c r="C1075" s="215"/>
      <c r="AA1075" s="130"/>
      <c r="AC1075" s="132"/>
      <c r="AD1075" s="133"/>
    </row>
    <row r="1076" spans="3:30" x14ac:dyDescent="0.25">
      <c r="C1076" s="215"/>
      <c r="AA1076" s="130"/>
      <c r="AC1076" s="132"/>
      <c r="AD1076" s="133"/>
    </row>
    <row r="1077" spans="3:30" x14ac:dyDescent="0.25">
      <c r="C1077" s="215"/>
      <c r="AA1077" s="130"/>
      <c r="AC1077" s="132"/>
      <c r="AD1077" s="133"/>
    </row>
    <row r="1078" spans="3:30" x14ac:dyDescent="0.25">
      <c r="C1078" s="215"/>
      <c r="AA1078" s="130"/>
      <c r="AC1078" s="132"/>
      <c r="AD1078" s="133"/>
    </row>
    <row r="1079" spans="3:30" x14ac:dyDescent="0.25">
      <c r="C1079" s="215"/>
      <c r="AA1079" s="130"/>
      <c r="AC1079" s="132"/>
      <c r="AD1079" s="133"/>
    </row>
    <row r="1080" spans="3:30" x14ac:dyDescent="0.25">
      <c r="C1080" s="215"/>
      <c r="AA1080" s="130"/>
      <c r="AC1080" s="132"/>
      <c r="AD1080" s="133"/>
    </row>
    <row r="1081" spans="3:30" x14ac:dyDescent="0.25">
      <c r="C1081" s="215"/>
      <c r="AA1081" s="130"/>
      <c r="AC1081" s="132"/>
      <c r="AD1081" s="133"/>
    </row>
    <row r="1082" spans="3:30" x14ac:dyDescent="0.25">
      <c r="C1082" s="215"/>
      <c r="AA1082" s="130"/>
      <c r="AC1082" s="132"/>
      <c r="AD1082" s="133"/>
    </row>
    <row r="1083" spans="3:30" x14ac:dyDescent="0.25">
      <c r="C1083" s="215"/>
      <c r="AA1083" s="130"/>
      <c r="AC1083" s="132"/>
      <c r="AD1083" s="133"/>
    </row>
    <row r="1084" spans="3:30" x14ac:dyDescent="0.25">
      <c r="C1084" s="215"/>
      <c r="AA1084" s="130"/>
      <c r="AC1084" s="132"/>
      <c r="AD1084" s="133"/>
    </row>
    <row r="1085" spans="3:30" x14ac:dyDescent="0.25">
      <c r="C1085" s="215"/>
      <c r="AA1085" s="130"/>
      <c r="AC1085" s="132"/>
      <c r="AD1085" s="133"/>
    </row>
    <row r="1086" spans="3:30" x14ac:dyDescent="0.25">
      <c r="C1086" s="215"/>
      <c r="AA1086" s="130"/>
      <c r="AC1086" s="132"/>
      <c r="AD1086" s="133"/>
    </row>
    <row r="1087" spans="3:30" x14ac:dyDescent="0.25">
      <c r="C1087" s="215"/>
      <c r="AA1087" s="130"/>
      <c r="AC1087" s="132"/>
      <c r="AD1087" s="133"/>
    </row>
    <row r="1088" spans="3:30" x14ac:dyDescent="0.25">
      <c r="C1088" s="215"/>
      <c r="AA1088" s="130"/>
      <c r="AC1088" s="132"/>
      <c r="AD1088" s="133"/>
    </row>
    <row r="1089" spans="3:30" x14ac:dyDescent="0.25">
      <c r="C1089" s="215"/>
      <c r="AA1089" s="130"/>
      <c r="AC1089" s="132"/>
      <c r="AD1089" s="133"/>
    </row>
    <row r="1090" spans="3:30" x14ac:dyDescent="0.25">
      <c r="C1090" s="215"/>
      <c r="AA1090" s="130"/>
      <c r="AC1090" s="132"/>
      <c r="AD1090" s="133"/>
    </row>
    <row r="1091" spans="3:30" x14ac:dyDescent="0.25">
      <c r="C1091" s="215"/>
      <c r="AA1091" s="130"/>
      <c r="AC1091" s="132"/>
      <c r="AD1091" s="133"/>
    </row>
    <row r="1092" spans="3:30" x14ac:dyDescent="0.25">
      <c r="C1092" s="215"/>
      <c r="AA1092" s="130"/>
      <c r="AC1092" s="132"/>
      <c r="AD1092" s="133"/>
    </row>
    <row r="1093" spans="3:30" x14ac:dyDescent="0.25">
      <c r="C1093" s="215"/>
      <c r="AA1093" s="130"/>
      <c r="AC1093" s="132"/>
      <c r="AD1093" s="133"/>
    </row>
    <row r="1094" spans="3:30" x14ac:dyDescent="0.25">
      <c r="C1094" s="215"/>
      <c r="AA1094" s="130"/>
      <c r="AC1094" s="132"/>
      <c r="AD1094" s="133"/>
    </row>
    <row r="1095" spans="3:30" x14ac:dyDescent="0.25">
      <c r="C1095" s="215"/>
      <c r="AA1095" s="130"/>
      <c r="AC1095" s="132"/>
      <c r="AD1095" s="133"/>
    </row>
    <row r="1096" spans="3:30" x14ac:dyDescent="0.25">
      <c r="C1096" s="215"/>
      <c r="AA1096" s="130"/>
      <c r="AC1096" s="132"/>
      <c r="AD1096" s="133"/>
    </row>
    <row r="1097" spans="3:30" x14ac:dyDescent="0.25">
      <c r="C1097" s="215"/>
      <c r="AA1097" s="130"/>
      <c r="AC1097" s="132"/>
      <c r="AD1097" s="133"/>
    </row>
    <row r="1098" spans="3:30" x14ac:dyDescent="0.25">
      <c r="C1098" s="215"/>
      <c r="AA1098" s="130"/>
      <c r="AC1098" s="132"/>
      <c r="AD1098" s="133"/>
    </row>
    <row r="1099" spans="3:30" x14ac:dyDescent="0.25">
      <c r="C1099" s="215"/>
      <c r="AA1099" s="130"/>
      <c r="AC1099" s="132"/>
      <c r="AD1099" s="133"/>
    </row>
    <row r="1100" spans="3:30" x14ac:dyDescent="0.25">
      <c r="C1100" s="215"/>
      <c r="AA1100" s="130"/>
      <c r="AC1100" s="132"/>
      <c r="AD1100" s="133"/>
    </row>
    <row r="1101" spans="3:30" x14ac:dyDescent="0.25">
      <c r="C1101" s="215"/>
      <c r="AA1101" s="130"/>
      <c r="AC1101" s="132"/>
      <c r="AD1101" s="133"/>
    </row>
    <row r="1102" spans="3:30" x14ac:dyDescent="0.25">
      <c r="C1102" s="215"/>
      <c r="AA1102" s="130"/>
      <c r="AC1102" s="132"/>
      <c r="AD1102" s="133"/>
    </row>
    <row r="1103" spans="3:30" x14ac:dyDescent="0.25">
      <c r="C1103" s="215"/>
      <c r="AA1103" s="130"/>
      <c r="AC1103" s="132"/>
      <c r="AD1103" s="133"/>
    </row>
    <row r="1104" spans="3:30" x14ac:dyDescent="0.25">
      <c r="C1104" s="215"/>
      <c r="AA1104" s="130"/>
      <c r="AC1104" s="132"/>
      <c r="AD1104" s="133"/>
    </row>
    <row r="1105" spans="3:30" x14ac:dyDescent="0.25">
      <c r="C1105" s="215"/>
      <c r="AA1105" s="130"/>
      <c r="AC1105" s="132"/>
      <c r="AD1105" s="133"/>
    </row>
    <row r="1106" spans="3:30" x14ac:dyDescent="0.25">
      <c r="C1106" s="215"/>
      <c r="AA1106" s="130"/>
      <c r="AC1106" s="132"/>
      <c r="AD1106" s="133"/>
    </row>
    <row r="1107" spans="3:30" x14ac:dyDescent="0.25">
      <c r="C1107" s="215"/>
      <c r="AA1107" s="130"/>
      <c r="AC1107" s="132"/>
      <c r="AD1107" s="133"/>
    </row>
    <row r="1108" spans="3:30" x14ac:dyDescent="0.25">
      <c r="C1108" s="215"/>
      <c r="AA1108" s="130"/>
      <c r="AC1108" s="132"/>
      <c r="AD1108" s="133"/>
    </row>
    <row r="1109" spans="3:30" x14ac:dyDescent="0.25">
      <c r="C1109" s="215"/>
      <c r="AA1109" s="130"/>
      <c r="AC1109" s="132"/>
      <c r="AD1109" s="133"/>
    </row>
    <row r="1110" spans="3:30" x14ac:dyDescent="0.25">
      <c r="C1110" s="215"/>
      <c r="AA1110" s="130"/>
      <c r="AC1110" s="132"/>
      <c r="AD1110" s="133"/>
    </row>
    <row r="1111" spans="3:30" x14ac:dyDescent="0.25">
      <c r="C1111" s="215"/>
      <c r="AA1111" s="130"/>
      <c r="AC1111" s="132"/>
      <c r="AD1111" s="133"/>
    </row>
    <row r="1112" spans="3:30" x14ac:dyDescent="0.25">
      <c r="C1112" s="215"/>
      <c r="AA1112" s="130"/>
      <c r="AC1112" s="132"/>
      <c r="AD1112" s="133"/>
    </row>
    <row r="1113" spans="3:30" x14ac:dyDescent="0.25">
      <c r="C1113" s="215"/>
      <c r="AA1113" s="130"/>
      <c r="AC1113" s="132"/>
      <c r="AD1113" s="133"/>
    </row>
    <row r="1114" spans="3:30" x14ac:dyDescent="0.25">
      <c r="C1114" s="215"/>
      <c r="AA1114" s="130"/>
      <c r="AC1114" s="132"/>
      <c r="AD1114" s="133"/>
    </row>
    <row r="1115" spans="3:30" x14ac:dyDescent="0.25">
      <c r="C1115" s="215"/>
      <c r="AA1115" s="130"/>
      <c r="AC1115" s="132"/>
      <c r="AD1115" s="133"/>
    </row>
    <row r="1116" spans="3:30" x14ac:dyDescent="0.25">
      <c r="C1116" s="215"/>
      <c r="AA1116" s="130"/>
      <c r="AC1116" s="132"/>
      <c r="AD1116" s="133"/>
    </row>
    <row r="1117" spans="3:30" x14ac:dyDescent="0.25">
      <c r="C1117" s="215"/>
      <c r="AA1117" s="130"/>
      <c r="AC1117" s="132"/>
      <c r="AD1117" s="133"/>
    </row>
    <row r="1118" spans="3:30" x14ac:dyDescent="0.25">
      <c r="C1118" s="215"/>
      <c r="AA1118" s="130"/>
      <c r="AC1118" s="132"/>
      <c r="AD1118" s="133"/>
    </row>
    <row r="1119" spans="3:30" x14ac:dyDescent="0.25">
      <c r="C1119" s="215"/>
      <c r="AA1119" s="130"/>
      <c r="AC1119" s="132"/>
      <c r="AD1119" s="133"/>
    </row>
    <row r="1120" spans="3:30" x14ac:dyDescent="0.25">
      <c r="C1120" s="215"/>
      <c r="AA1120" s="130"/>
      <c r="AC1120" s="132"/>
      <c r="AD1120" s="133"/>
    </row>
    <row r="1121" spans="3:30" x14ac:dyDescent="0.25">
      <c r="C1121" s="215"/>
      <c r="AA1121" s="130"/>
      <c r="AC1121" s="132"/>
      <c r="AD1121" s="133"/>
    </row>
    <row r="1122" spans="3:30" x14ac:dyDescent="0.25">
      <c r="C1122" s="215"/>
      <c r="AA1122" s="130"/>
      <c r="AC1122" s="132"/>
      <c r="AD1122" s="133"/>
    </row>
    <row r="1123" spans="3:30" x14ac:dyDescent="0.25">
      <c r="C1123" s="215"/>
      <c r="AA1123" s="130"/>
      <c r="AC1123" s="132"/>
      <c r="AD1123" s="133"/>
    </row>
    <row r="1124" spans="3:30" x14ac:dyDescent="0.25">
      <c r="C1124" s="215"/>
      <c r="AA1124" s="130"/>
      <c r="AC1124" s="132"/>
      <c r="AD1124" s="133"/>
    </row>
    <row r="1125" spans="3:30" x14ac:dyDescent="0.25">
      <c r="C1125" s="215"/>
      <c r="AA1125" s="130"/>
      <c r="AC1125" s="132"/>
      <c r="AD1125" s="133"/>
    </row>
    <row r="1126" spans="3:30" x14ac:dyDescent="0.25">
      <c r="C1126" s="215"/>
      <c r="AA1126" s="130"/>
      <c r="AC1126" s="132"/>
      <c r="AD1126" s="133"/>
    </row>
    <row r="1127" spans="3:30" x14ac:dyDescent="0.25">
      <c r="C1127" s="215"/>
      <c r="AA1127" s="130"/>
      <c r="AC1127" s="132"/>
      <c r="AD1127" s="133"/>
    </row>
    <row r="1128" spans="3:30" x14ac:dyDescent="0.25">
      <c r="C1128" s="215"/>
      <c r="AA1128" s="130"/>
      <c r="AC1128" s="132"/>
      <c r="AD1128" s="133"/>
    </row>
    <row r="1129" spans="3:30" x14ac:dyDescent="0.25">
      <c r="C1129" s="215"/>
      <c r="AA1129" s="130"/>
      <c r="AC1129" s="132"/>
      <c r="AD1129" s="133"/>
    </row>
    <row r="1130" spans="3:30" x14ac:dyDescent="0.25">
      <c r="C1130" s="215"/>
      <c r="AA1130" s="130"/>
      <c r="AC1130" s="132"/>
      <c r="AD1130" s="133"/>
    </row>
    <row r="1131" spans="3:30" x14ac:dyDescent="0.25">
      <c r="C1131" s="215"/>
      <c r="AA1131" s="130"/>
      <c r="AC1131" s="132"/>
      <c r="AD1131" s="133"/>
    </row>
    <row r="1132" spans="3:30" x14ac:dyDescent="0.25">
      <c r="C1132" s="215"/>
      <c r="AA1132" s="130"/>
      <c r="AC1132" s="132"/>
      <c r="AD1132" s="133"/>
    </row>
    <row r="1133" spans="3:30" x14ac:dyDescent="0.25">
      <c r="C1133" s="215"/>
      <c r="AA1133" s="130"/>
      <c r="AC1133" s="132"/>
      <c r="AD1133" s="133"/>
    </row>
    <row r="1134" spans="3:30" x14ac:dyDescent="0.25">
      <c r="C1134" s="215"/>
      <c r="AA1134" s="130"/>
      <c r="AC1134" s="132"/>
      <c r="AD1134" s="133"/>
    </row>
    <row r="1135" spans="3:30" x14ac:dyDescent="0.25">
      <c r="C1135" s="215"/>
      <c r="AA1135" s="130"/>
      <c r="AC1135" s="132"/>
      <c r="AD1135" s="133"/>
    </row>
    <row r="1136" spans="3:30" x14ac:dyDescent="0.25">
      <c r="C1136" s="215"/>
      <c r="AA1136" s="130"/>
      <c r="AC1136" s="132"/>
      <c r="AD1136" s="133"/>
    </row>
    <row r="1137" spans="3:30" x14ac:dyDescent="0.25">
      <c r="C1137" s="215"/>
      <c r="AA1137" s="130"/>
      <c r="AC1137" s="132"/>
      <c r="AD1137" s="133"/>
    </row>
    <row r="1138" spans="3:30" x14ac:dyDescent="0.25">
      <c r="C1138" s="215"/>
      <c r="AA1138" s="130"/>
      <c r="AC1138" s="132"/>
      <c r="AD1138" s="133"/>
    </row>
    <row r="1139" spans="3:30" x14ac:dyDescent="0.25">
      <c r="C1139" s="215"/>
      <c r="AA1139" s="130"/>
      <c r="AC1139" s="132"/>
      <c r="AD1139" s="133"/>
    </row>
    <row r="1140" spans="3:30" x14ac:dyDescent="0.25">
      <c r="C1140" s="215"/>
      <c r="AA1140" s="130"/>
      <c r="AC1140" s="132"/>
      <c r="AD1140" s="133"/>
    </row>
    <row r="1141" spans="3:30" x14ac:dyDescent="0.25">
      <c r="C1141" s="215"/>
      <c r="AA1141" s="130"/>
      <c r="AC1141" s="132"/>
      <c r="AD1141" s="133"/>
    </row>
    <row r="1142" spans="3:30" x14ac:dyDescent="0.25">
      <c r="C1142" s="215"/>
      <c r="AA1142" s="130"/>
      <c r="AC1142" s="132"/>
      <c r="AD1142" s="133"/>
    </row>
    <row r="1143" spans="3:30" x14ac:dyDescent="0.25">
      <c r="C1143" s="215"/>
      <c r="AA1143" s="130"/>
      <c r="AC1143" s="132"/>
      <c r="AD1143" s="133"/>
    </row>
    <row r="1144" spans="3:30" x14ac:dyDescent="0.25">
      <c r="C1144" s="215"/>
      <c r="AA1144" s="130"/>
      <c r="AC1144" s="132"/>
      <c r="AD1144" s="133"/>
    </row>
    <row r="1145" spans="3:30" x14ac:dyDescent="0.25">
      <c r="C1145" s="215"/>
      <c r="AA1145" s="130"/>
      <c r="AC1145" s="132"/>
      <c r="AD1145" s="133"/>
    </row>
    <row r="1146" spans="3:30" x14ac:dyDescent="0.25">
      <c r="C1146" s="215"/>
      <c r="AA1146" s="130"/>
      <c r="AC1146" s="132"/>
      <c r="AD1146" s="133"/>
    </row>
    <row r="1147" spans="3:30" x14ac:dyDescent="0.25">
      <c r="C1147" s="215"/>
      <c r="AA1147" s="130"/>
      <c r="AC1147" s="132"/>
      <c r="AD1147" s="133"/>
    </row>
    <row r="1148" spans="3:30" x14ac:dyDescent="0.25">
      <c r="C1148" s="215"/>
      <c r="AA1148" s="130"/>
      <c r="AC1148" s="132"/>
      <c r="AD1148" s="133"/>
    </row>
    <row r="1149" spans="3:30" x14ac:dyDescent="0.25">
      <c r="C1149" s="215"/>
      <c r="AA1149" s="130"/>
      <c r="AC1149" s="132"/>
      <c r="AD1149" s="133"/>
    </row>
    <row r="1150" spans="3:30" x14ac:dyDescent="0.25">
      <c r="C1150" s="215"/>
      <c r="AA1150" s="130"/>
      <c r="AC1150" s="132"/>
      <c r="AD1150" s="133"/>
    </row>
    <row r="1151" spans="3:30" x14ac:dyDescent="0.25">
      <c r="C1151" s="215"/>
      <c r="AA1151" s="130"/>
      <c r="AC1151" s="132"/>
      <c r="AD1151" s="133"/>
    </row>
    <row r="1152" spans="3:30" x14ac:dyDescent="0.25">
      <c r="C1152" s="215"/>
      <c r="AA1152" s="130"/>
      <c r="AC1152" s="132"/>
      <c r="AD1152" s="133"/>
    </row>
    <row r="1153" spans="3:30" x14ac:dyDescent="0.25">
      <c r="C1153" s="215"/>
      <c r="AA1153" s="130"/>
      <c r="AC1153" s="132"/>
      <c r="AD1153" s="133"/>
    </row>
    <row r="1154" spans="3:30" x14ac:dyDescent="0.25">
      <c r="C1154" s="215"/>
      <c r="AA1154" s="130"/>
      <c r="AC1154" s="132"/>
      <c r="AD1154" s="133"/>
    </row>
    <row r="1155" spans="3:30" x14ac:dyDescent="0.25">
      <c r="C1155" s="215"/>
      <c r="AA1155" s="130"/>
      <c r="AC1155" s="132"/>
      <c r="AD1155" s="133"/>
    </row>
    <row r="1156" spans="3:30" x14ac:dyDescent="0.25">
      <c r="C1156" s="215"/>
      <c r="AA1156" s="130"/>
      <c r="AC1156" s="132"/>
      <c r="AD1156" s="133"/>
    </row>
    <row r="1157" spans="3:30" x14ac:dyDescent="0.25">
      <c r="C1157" s="215"/>
      <c r="AA1157" s="130"/>
      <c r="AC1157" s="132"/>
      <c r="AD1157" s="133"/>
    </row>
    <row r="1158" spans="3:30" x14ac:dyDescent="0.25">
      <c r="C1158" s="215"/>
      <c r="AA1158" s="130"/>
      <c r="AC1158" s="132"/>
      <c r="AD1158" s="133"/>
    </row>
    <row r="1159" spans="3:30" x14ac:dyDescent="0.25">
      <c r="C1159" s="215"/>
      <c r="AA1159" s="130"/>
      <c r="AC1159" s="132"/>
      <c r="AD1159" s="133"/>
    </row>
    <row r="1160" spans="3:30" x14ac:dyDescent="0.25">
      <c r="C1160" s="215"/>
      <c r="AA1160" s="130"/>
      <c r="AC1160" s="132"/>
      <c r="AD1160" s="133"/>
    </row>
    <row r="1161" spans="3:30" x14ac:dyDescent="0.25">
      <c r="C1161" s="215"/>
      <c r="AA1161" s="130"/>
      <c r="AC1161" s="132"/>
      <c r="AD1161" s="133"/>
    </row>
    <row r="1162" spans="3:30" x14ac:dyDescent="0.25">
      <c r="C1162" s="215"/>
      <c r="AA1162" s="130"/>
      <c r="AC1162" s="132"/>
      <c r="AD1162" s="133"/>
    </row>
    <row r="1163" spans="3:30" x14ac:dyDescent="0.25">
      <c r="C1163" s="215"/>
      <c r="AA1163" s="130"/>
      <c r="AC1163" s="132"/>
      <c r="AD1163" s="133"/>
    </row>
    <row r="1164" spans="3:30" x14ac:dyDescent="0.25">
      <c r="C1164" s="215"/>
      <c r="AA1164" s="130"/>
      <c r="AC1164" s="132"/>
      <c r="AD1164" s="133"/>
    </row>
    <row r="1165" spans="3:30" x14ac:dyDescent="0.25">
      <c r="C1165" s="215"/>
      <c r="AA1165" s="130"/>
      <c r="AC1165" s="132"/>
      <c r="AD1165" s="133"/>
    </row>
    <row r="1166" spans="3:30" x14ac:dyDescent="0.25">
      <c r="C1166" s="215"/>
      <c r="AA1166" s="130"/>
      <c r="AC1166" s="132"/>
      <c r="AD1166" s="133"/>
    </row>
    <row r="1167" spans="3:30" x14ac:dyDescent="0.25">
      <c r="C1167" s="215"/>
      <c r="AA1167" s="130"/>
      <c r="AC1167" s="132"/>
      <c r="AD1167" s="133"/>
    </row>
    <row r="1168" spans="3:30" x14ac:dyDescent="0.25">
      <c r="C1168" s="215"/>
      <c r="AA1168" s="130"/>
      <c r="AC1168" s="132"/>
      <c r="AD1168" s="133"/>
    </row>
    <row r="1169" spans="3:30" x14ac:dyDescent="0.25">
      <c r="C1169" s="215"/>
      <c r="AA1169" s="130"/>
      <c r="AC1169" s="132"/>
      <c r="AD1169" s="133"/>
    </row>
    <row r="1170" spans="3:30" x14ac:dyDescent="0.25">
      <c r="C1170" s="215"/>
      <c r="AA1170" s="130"/>
      <c r="AC1170" s="132"/>
      <c r="AD1170" s="133"/>
    </row>
    <row r="1171" spans="3:30" x14ac:dyDescent="0.25">
      <c r="C1171" s="215"/>
      <c r="AA1171" s="130"/>
      <c r="AC1171" s="132"/>
      <c r="AD1171" s="133"/>
    </row>
    <row r="1172" spans="3:30" x14ac:dyDescent="0.25">
      <c r="C1172" s="215"/>
      <c r="AA1172" s="130"/>
      <c r="AC1172" s="132"/>
      <c r="AD1172" s="133"/>
    </row>
    <row r="1173" spans="3:30" x14ac:dyDescent="0.25">
      <c r="C1173" s="215"/>
      <c r="AA1173" s="130"/>
      <c r="AC1173" s="132"/>
      <c r="AD1173" s="133"/>
    </row>
    <row r="1174" spans="3:30" x14ac:dyDescent="0.25">
      <c r="C1174" s="215"/>
      <c r="AA1174" s="130"/>
      <c r="AC1174" s="132"/>
      <c r="AD1174" s="133"/>
    </row>
    <row r="1175" spans="3:30" x14ac:dyDescent="0.25">
      <c r="C1175" s="215"/>
      <c r="AA1175" s="130"/>
      <c r="AC1175" s="132"/>
      <c r="AD1175" s="133"/>
    </row>
    <row r="1176" spans="3:30" x14ac:dyDescent="0.25">
      <c r="C1176" s="215"/>
      <c r="AA1176" s="130"/>
      <c r="AC1176" s="132"/>
      <c r="AD1176" s="133"/>
    </row>
    <row r="1177" spans="3:30" x14ac:dyDescent="0.25">
      <c r="C1177" s="215"/>
      <c r="AA1177" s="130"/>
      <c r="AC1177" s="132"/>
      <c r="AD1177" s="133"/>
    </row>
    <row r="1178" spans="3:30" x14ac:dyDescent="0.25">
      <c r="C1178" s="215"/>
      <c r="AA1178" s="130"/>
      <c r="AC1178" s="132"/>
      <c r="AD1178" s="133"/>
    </row>
    <row r="1179" spans="3:30" x14ac:dyDescent="0.25">
      <c r="C1179" s="215"/>
      <c r="AA1179" s="130"/>
      <c r="AC1179" s="132"/>
      <c r="AD1179" s="133"/>
    </row>
    <row r="1180" spans="3:30" x14ac:dyDescent="0.25">
      <c r="C1180" s="215"/>
      <c r="AA1180" s="130"/>
      <c r="AC1180" s="132"/>
      <c r="AD1180" s="133"/>
    </row>
    <row r="1181" spans="3:30" x14ac:dyDescent="0.25">
      <c r="C1181" s="215"/>
      <c r="AA1181" s="130"/>
      <c r="AC1181" s="132"/>
      <c r="AD1181" s="133"/>
    </row>
    <row r="1182" spans="3:30" x14ac:dyDescent="0.25">
      <c r="C1182" s="215"/>
      <c r="AA1182" s="130"/>
      <c r="AC1182" s="132"/>
      <c r="AD1182" s="133"/>
    </row>
    <row r="1183" spans="3:30" x14ac:dyDescent="0.25">
      <c r="C1183" s="215"/>
      <c r="AA1183" s="130"/>
      <c r="AC1183" s="132"/>
      <c r="AD1183" s="133"/>
    </row>
    <row r="1184" spans="3:30" x14ac:dyDescent="0.25">
      <c r="C1184" s="215"/>
      <c r="AA1184" s="130"/>
      <c r="AC1184" s="132"/>
      <c r="AD1184" s="133"/>
    </row>
    <row r="1185" spans="3:30" x14ac:dyDescent="0.25">
      <c r="C1185" s="215"/>
      <c r="AA1185" s="130"/>
      <c r="AC1185" s="132"/>
      <c r="AD1185" s="133"/>
    </row>
    <row r="1186" spans="3:30" x14ac:dyDescent="0.25">
      <c r="C1186" s="215"/>
      <c r="AA1186" s="130"/>
      <c r="AC1186" s="132"/>
      <c r="AD1186" s="133"/>
    </row>
    <row r="1187" spans="3:30" x14ac:dyDescent="0.25">
      <c r="C1187" s="215"/>
      <c r="AA1187" s="130"/>
      <c r="AC1187" s="132"/>
      <c r="AD1187" s="133"/>
    </row>
    <row r="1188" spans="3:30" x14ac:dyDescent="0.25">
      <c r="C1188" s="215"/>
      <c r="AA1188" s="130"/>
      <c r="AC1188" s="132"/>
      <c r="AD1188" s="133"/>
    </row>
    <row r="1189" spans="3:30" x14ac:dyDescent="0.25">
      <c r="C1189" s="215"/>
      <c r="AA1189" s="130"/>
      <c r="AC1189" s="132"/>
      <c r="AD1189" s="133"/>
    </row>
    <row r="1190" spans="3:30" x14ac:dyDescent="0.25">
      <c r="C1190" s="215"/>
      <c r="AA1190" s="130"/>
      <c r="AC1190" s="132"/>
      <c r="AD1190" s="133"/>
    </row>
    <row r="1191" spans="3:30" x14ac:dyDescent="0.25">
      <c r="C1191" s="215"/>
      <c r="AA1191" s="130"/>
      <c r="AC1191" s="132"/>
      <c r="AD1191" s="133"/>
    </row>
    <row r="1192" spans="3:30" x14ac:dyDescent="0.25">
      <c r="C1192" s="215"/>
      <c r="AA1192" s="130"/>
      <c r="AC1192" s="132"/>
      <c r="AD1192" s="133"/>
    </row>
    <row r="1193" spans="3:30" x14ac:dyDescent="0.25">
      <c r="C1193" s="215"/>
      <c r="AA1193" s="130"/>
      <c r="AC1193" s="132"/>
      <c r="AD1193" s="133"/>
    </row>
    <row r="1194" spans="3:30" x14ac:dyDescent="0.25">
      <c r="C1194" s="215"/>
      <c r="AA1194" s="130"/>
      <c r="AC1194" s="132"/>
      <c r="AD1194" s="133"/>
    </row>
    <row r="1195" spans="3:30" x14ac:dyDescent="0.25">
      <c r="C1195" s="215"/>
      <c r="AA1195" s="130"/>
      <c r="AC1195" s="132"/>
      <c r="AD1195" s="133"/>
    </row>
    <row r="1196" spans="3:30" x14ac:dyDescent="0.25">
      <c r="C1196" s="215"/>
      <c r="AA1196" s="130"/>
      <c r="AC1196" s="132"/>
      <c r="AD1196" s="133"/>
    </row>
    <row r="1197" spans="3:30" x14ac:dyDescent="0.25">
      <c r="C1197" s="215"/>
      <c r="AA1197" s="130"/>
      <c r="AC1197" s="132"/>
      <c r="AD1197" s="133"/>
    </row>
    <row r="1198" spans="3:30" x14ac:dyDescent="0.25">
      <c r="C1198" s="215"/>
      <c r="AA1198" s="130"/>
      <c r="AC1198" s="132"/>
      <c r="AD1198" s="133"/>
    </row>
    <row r="1199" spans="3:30" x14ac:dyDescent="0.25">
      <c r="C1199" s="215"/>
      <c r="AA1199" s="130"/>
      <c r="AC1199" s="132"/>
      <c r="AD1199" s="133"/>
    </row>
    <row r="1200" spans="3:30" x14ac:dyDescent="0.25">
      <c r="C1200" s="215"/>
      <c r="AA1200" s="130"/>
      <c r="AC1200" s="132"/>
      <c r="AD1200" s="133"/>
    </row>
    <row r="1201" spans="3:30" x14ac:dyDescent="0.25">
      <c r="C1201" s="215"/>
      <c r="AA1201" s="130"/>
      <c r="AC1201" s="132"/>
      <c r="AD1201" s="133"/>
    </row>
    <row r="1202" spans="3:30" x14ac:dyDescent="0.25">
      <c r="C1202" s="215"/>
      <c r="AA1202" s="130"/>
      <c r="AC1202" s="132"/>
      <c r="AD1202" s="133"/>
    </row>
    <row r="1203" spans="3:30" x14ac:dyDescent="0.25">
      <c r="C1203" s="215"/>
      <c r="AA1203" s="130"/>
      <c r="AC1203" s="132"/>
      <c r="AD1203" s="133"/>
    </row>
    <row r="1204" spans="3:30" x14ac:dyDescent="0.25">
      <c r="C1204" s="215"/>
      <c r="AA1204" s="130"/>
      <c r="AC1204" s="132"/>
      <c r="AD1204" s="133"/>
    </row>
    <row r="1205" spans="3:30" x14ac:dyDescent="0.25">
      <c r="C1205" s="215"/>
      <c r="AA1205" s="130"/>
      <c r="AC1205" s="132"/>
      <c r="AD1205" s="133"/>
    </row>
    <row r="1206" spans="3:30" x14ac:dyDescent="0.25">
      <c r="C1206" s="215"/>
      <c r="AA1206" s="130"/>
      <c r="AC1206" s="132"/>
      <c r="AD1206" s="133"/>
    </row>
    <row r="1207" spans="3:30" x14ac:dyDescent="0.25">
      <c r="C1207" s="215"/>
      <c r="AA1207" s="130"/>
      <c r="AC1207" s="132"/>
      <c r="AD1207" s="133"/>
    </row>
    <row r="1208" spans="3:30" x14ac:dyDescent="0.25">
      <c r="C1208" s="215"/>
      <c r="AA1208" s="130"/>
      <c r="AC1208" s="132"/>
      <c r="AD1208" s="133"/>
    </row>
    <row r="1209" spans="3:30" x14ac:dyDescent="0.25">
      <c r="C1209" s="215"/>
      <c r="AA1209" s="130"/>
      <c r="AC1209" s="132"/>
      <c r="AD1209" s="133"/>
    </row>
    <row r="1210" spans="3:30" x14ac:dyDescent="0.25">
      <c r="C1210" s="215"/>
      <c r="AA1210" s="130"/>
      <c r="AC1210" s="132"/>
      <c r="AD1210" s="133"/>
    </row>
    <row r="1211" spans="3:30" x14ac:dyDescent="0.25">
      <c r="C1211" s="215"/>
      <c r="AA1211" s="130"/>
      <c r="AC1211" s="132"/>
      <c r="AD1211" s="133"/>
    </row>
    <row r="1212" spans="3:30" x14ac:dyDescent="0.25">
      <c r="C1212" s="215"/>
      <c r="AA1212" s="130"/>
      <c r="AC1212" s="132"/>
      <c r="AD1212" s="133"/>
    </row>
    <row r="1213" spans="3:30" x14ac:dyDescent="0.25">
      <c r="C1213" s="215"/>
      <c r="AA1213" s="130"/>
      <c r="AC1213" s="132"/>
      <c r="AD1213" s="133"/>
    </row>
    <row r="1214" spans="3:30" x14ac:dyDescent="0.25">
      <c r="C1214" s="215"/>
      <c r="AA1214" s="130"/>
      <c r="AC1214" s="132"/>
      <c r="AD1214" s="133"/>
    </row>
    <row r="1215" spans="3:30" x14ac:dyDescent="0.25">
      <c r="C1215" s="215"/>
      <c r="AA1215" s="130"/>
      <c r="AC1215" s="132"/>
      <c r="AD1215" s="133"/>
    </row>
    <row r="1216" spans="3:30" x14ac:dyDescent="0.25">
      <c r="C1216" s="215"/>
      <c r="AA1216" s="130"/>
      <c r="AC1216" s="132"/>
      <c r="AD1216" s="133"/>
    </row>
    <row r="1217" spans="3:30" x14ac:dyDescent="0.25">
      <c r="C1217" s="215"/>
      <c r="AA1217" s="130"/>
      <c r="AC1217" s="132"/>
      <c r="AD1217" s="133"/>
    </row>
    <row r="1218" spans="3:30" x14ac:dyDescent="0.25">
      <c r="C1218" s="215"/>
      <c r="AA1218" s="130"/>
      <c r="AC1218" s="132"/>
      <c r="AD1218" s="133"/>
    </row>
    <row r="1219" spans="3:30" x14ac:dyDescent="0.25">
      <c r="C1219" s="215"/>
      <c r="AA1219" s="130"/>
      <c r="AC1219" s="132"/>
      <c r="AD1219" s="133"/>
    </row>
    <row r="1220" spans="3:30" x14ac:dyDescent="0.25">
      <c r="C1220" s="215"/>
      <c r="AA1220" s="130"/>
      <c r="AC1220" s="132"/>
      <c r="AD1220" s="133"/>
    </row>
    <row r="1221" spans="3:30" x14ac:dyDescent="0.25">
      <c r="C1221" s="215"/>
      <c r="AA1221" s="130"/>
      <c r="AC1221" s="132"/>
      <c r="AD1221" s="133"/>
    </row>
    <row r="1222" spans="3:30" x14ac:dyDescent="0.25">
      <c r="C1222" s="215"/>
      <c r="AA1222" s="130"/>
      <c r="AC1222" s="132"/>
      <c r="AD1222" s="133"/>
    </row>
    <row r="1223" spans="3:30" x14ac:dyDescent="0.25">
      <c r="C1223" s="215"/>
      <c r="AA1223" s="130"/>
      <c r="AC1223" s="132"/>
      <c r="AD1223" s="133"/>
    </row>
    <row r="1224" spans="3:30" x14ac:dyDescent="0.25">
      <c r="C1224" s="215"/>
      <c r="AA1224" s="130"/>
      <c r="AC1224" s="132"/>
      <c r="AD1224" s="133"/>
    </row>
    <row r="1225" spans="3:30" x14ac:dyDescent="0.25">
      <c r="C1225" s="215"/>
      <c r="AA1225" s="130"/>
      <c r="AC1225" s="132"/>
      <c r="AD1225" s="133"/>
    </row>
    <row r="1226" spans="3:30" x14ac:dyDescent="0.25">
      <c r="C1226" s="215"/>
      <c r="AA1226" s="130"/>
      <c r="AC1226" s="132"/>
      <c r="AD1226" s="133"/>
    </row>
    <row r="1227" spans="3:30" x14ac:dyDescent="0.25">
      <c r="C1227" s="215"/>
      <c r="AA1227" s="130"/>
      <c r="AC1227" s="132"/>
      <c r="AD1227" s="133"/>
    </row>
    <row r="1228" spans="3:30" x14ac:dyDescent="0.25">
      <c r="C1228" s="215"/>
      <c r="AA1228" s="130"/>
      <c r="AC1228" s="132"/>
      <c r="AD1228" s="133"/>
    </row>
    <row r="1229" spans="3:30" x14ac:dyDescent="0.25">
      <c r="C1229" s="215"/>
      <c r="AA1229" s="130"/>
      <c r="AC1229" s="132"/>
      <c r="AD1229" s="133"/>
    </row>
    <row r="1230" spans="3:30" x14ac:dyDescent="0.25">
      <c r="C1230" s="215"/>
      <c r="AA1230" s="130"/>
      <c r="AC1230" s="132"/>
      <c r="AD1230" s="133"/>
    </row>
    <row r="1231" spans="3:30" x14ac:dyDescent="0.25">
      <c r="C1231" s="215"/>
      <c r="AA1231" s="130"/>
      <c r="AC1231" s="132"/>
      <c r="AD1231" s="133"/>
    </row>
    <row r="1232" spans="3:30" x14ac:dyDescent="0.25">
      <c r="C1232" s="215"/>
      <c r="AA1232" s="130"/>
      <c r="AC1232" s="132"/>
      <c r="AD1232" s="133"/>
    </row>
    <row r="1233" spans="3:30" x14ac:dyDescent="0.25">
      <c r="C1233" s="215"/>
      <c r="AA1233" s="130"/>
      <c r="AC1233" s="132"/>
      <c r="AD1233" s="133"/>
    </row>
    <row r="1234" spans="3:30" x14ac:dyDescent="0.25">
      <c r="C1234" s="215"/>
      <c r="AA1234" s="130"/>
      <c r="AC1234" s="132"/>
      <c r="AD1234" s="133"/>
    </row>
    <row r="1235" spans="3:30" x14ac:dyDescent="0.25">
      <c r="C1235" s="215"/>
      <c r="AA1235" s="130"/>
      <c r="AC1235" s="132"/>
      <c r="AD1235" s="133"/>
    </row>
    <row r="1236" spans="3:30" x14ac:dyDescent="0.25">
      <c r="C1236" s="215"/>
      <c r="AA1236" s="130"/>
      <c r="AC1236" s="132"/>
      <c r="AD1236" s="133"/>
    </row>
    <row r="1237" spans="3:30" x14ac:dyDescent="0.25">
      <c r="C1237" s="215"/>
      <c r="AA1237" s="130"/>
      <c r="AC1237" s="132"/>
      <c r="AD1237" s="133"/>
    </row>
    <row r="1238" spans="3:30" x14ac:dyDescent="0.25">
      <c r="C1238" s="215"/>
      <c r="AA1238" s="130"/>
      <c r="AC1238" s="132"/>
      <c r="AD1238" s="133"/>
    </row>
    <row r="1239" spans="3:30" x14ac:dyDescent="0.25">
      <c r="C1239" s="215"/>
      <c r="AA1239" s="130"/>
      <c r="AC1239" s="132"/>
      <c r="AD1239" s="133"/>
    </row>
    <row r="1240" spans="3:30" x14ac:dyDescent="0.25">
      <c r="C1240" s="215"/>
      <c r="AA1240" s="130"/>
      <c r="AC1240" s="132"/>
      <c r="AD1240" s="133"/>
    </row>
    <row r="1241" spans="3:30" x14ac:dyDescent="0.25">
      <c r="C1241" s="215"/>
      <c r="AA1241" s="130"/>
      <c r="AC1241" s="132"/>
      <c r="AD1241" s="133"/>
    </row>
    <row r="1242" spans="3:30" x14ac:dyDescent="0.25">
      <c r="C1242" s="215"/>
      <c r="AA1242" s="130"/>
      <c r="AC1242" s="132"/>
      <c r="AD1242" s="133"/>
    </row>
    <row r="1243" spans="3:30" x14ac:dyDescent="0.25">
      <c r="C1243" s="215"/>
      <c r="AA1243" s="130"/>
      <c r="AC1243" s="132"/>
      <c r="AD1243" s="133"/>
    </row>
    <row r="1244" spans="3:30" x14ac:dyDescent="0.25">
      <c r="C1244" s="215"/>
      <c r="AA1244" s="130"/>
      <c r="AC1244" s="132"/>
      <c r="AD1244" s="133"/>
    </row>
    <row r="1245" spans="3:30" x14ac:dyDescent="0.25">
      <c r="C1245" s="215"/>
      <c r="AA1245" s="130"/>
      <c r="AC1245" s="132"/>
      <c r="AD1245" s="133"/>
    </row>
    <row r="1246" spans="3:30" x14ac:dyDescent="0.25">
      <c r="C1246" s="215"/>
      <c r="AA1246" s="130"/>
      <c r="AC1246" s="132"/>
      <c r="AD1246" s="133"/>
    </row>
    <row r="1247" spans="3:30" x14ac:dyDescent="0.25">
      <c r="C1247" s="215"/>
      <c r="AA1247" s="130"/>
      <c r="AC1247" s="132"/>
      <c r="AD1247" s="133"/>
    </row>
    <row r="1248" spans="3:30" x14ac:dyDescent="0.25">
      <c r="C1248" s="215"/>
      <c r="AA1248" s="130"/>
      <c r="AC1248" s="132"/>
      <c r="AD1248" s="133"/>
    </row>
    <row r="1249" spans="3:30" x14ac:dyDescent="0.25">
      <c r="C1249" s="215"/>
      <c r="AA1249" s="130"/>
      <c r="AC1249" s="132"/>
      <c r="AD1249" s="133"/>
    </row>
    <row r="1250" spans="3:30" x14ac:dyDescent="0.25">
      <c r="C1250" s="215"/>
      <c r="AA1250" s="130"/>
      <c r="AC1250" s="132"/>
      <c r="AD1250" s="133"/>
    </row>
    <row r="1251" spans="3:30" x14ac:dyDescent="0.25">
      <c r="C1251" s="215"/>
      <c r="AA1251" s="130"/>
      <c r="AC1251" s="132"/>
      <c r="AD1251" s="133"/>
    </row>
    <row r="1252" spans="3:30" x14ac:dyDescent="0.25">
      <c r="C1252" s="215"/>
      <c r="AA1252" s="130"/>
      <c r="AC1252" s="132"/>
      <c r="AD1252" s="133"/>
    </row>
    <row r="1253" spans="3:30" x14ac:dyDescent="0.25">
      <c r="C1253" s="215"/>
      <c r="AA1253" s="130"/>
      <c r="AC1253" s="132"/>
      <c r="AD1253" s="133"/>
    </row>
    <row r="1254" spans="3:30" x14ac:dyDescent="0.25">
      <c r="C1254" s="215"/>
      <c r="AA1254" s="130"/>
      <c r="AC1254" s="132"/>
      <c r="AD1254" s="133"/>
    </row>
    <row r="1255" spans="3:30" x14ac:dyDescent="0.25">
      <c r="C1255" s="215"/>
      <c r="AA1255" s="130"/>
      <c r="AC1255" s="132"/>
      <c r="AD1255" s="133"/>
    </row>
    <row r="1256" spans="3:30" x14ac:dyDescent="0.25">
      <c r="C1256" s="215"/>
      <c r="AA1256" s="130"/>
      <c r="AC1256" s="132"/>
      <c r="AD1256" s="133"/>
    </row>
    <row r="1257" spans="3:30" x14ac:dyDescent="0.25">
      <c r="C1257" s="215"/>
      <c r="AA1257" s="130"/>
      <c r="AC1257" s="132"/>
      <c r="AD1257" s="133"/>
    </row>
    <row r="1258" spans="3:30" x14ac:dyDescent="0.25">
      <c r="C1258" s="215"/>
      <c r="AA1258" s="130"/>
      <c r="AC1258" s="132"/>
      <c r="AD1258" s="133"/>
    </row>
    <row r="1259" spans="3:30" x14ac:dyDescent="0.25">
      <c r="C1259" s="215"/>
      <c r="AA1259" s="130"/>
      <c r="AC1259" s="132"/>
      <c r="AD1259" s="133"/>
    </row>
    <row r="1260" spans="3:30" x14ac:dyDescent="0.25">
      <c r="C1260" s="215"/>
      <c r="AA1260" s="130"/>
      <c r="AC1260" s="132"/>
      <c r="AD1260" s="133"/>
    </row>
    <row r="1261" spans="3:30" x14ac:dyDescent="0.25">
      <c r="C1261" s="215"/>
      <c r="AA1261" s="130"/>
      <c r="AC1261" s="132"/>
      <c r="AD1261" s="133"/>
    </row>
    <row r="1262" spans="3:30" x14ac:dyDescent="0.25">
      <c r="C1262" s="215"/>
      <c r="AA1262" s="130"/>
      <c r="AC1262" s="132"/>
      <c r="AD1262" s="133"/>
    </row>
    <row r="1263" spans="3:30" x14ac:dyDescent="0.25">
      <c r="C1263" s="215"/>
      <c r="AA1263" s="130"/>
      <c r="AC1263" s="132"/>
      <c r="AD1263" s="133"/>
    </row>
    <row r="1264" spans="3:30" x14ac:dyDescent="0.25">
      <c r="C1264" s="215"/>
      <c r="AA1264" s="130"/>
      <c r="AC1264" s="132"/>
      <c r="AD1264" s="133"/>
    </row>
    <row r="1265" spans="3:30" x14ac:dyDescent="0.25">
      <c r="C1265" s="215"/>
      <c r="AA1265" s="130"/>
      <c r="AC1265" s="132"/>
      <c r="AD1265" s="133"/>
    </row>
    <row r="1266" spans="3:30" x14ac:dyDescent="0.25">
      <c r="C1266" s="215"/>
      <c r="AA1266" s="130"/>
      <c r="AC1266" s="132"/>
      <c r="AD1266" s="133"/>
    </row>
    <row r="1267" spans="3:30" x14ac:dyDescent="0.25">
      <c r="C1267" s="215"/>
      <c r="AA1267" s="130"/>
      <c r="AC1267" s="132"/>
      <c r="AD1267" s="133"/>
    </row>
    <row r="1268" spans="3:30" x14ac:dyDescent="0.25">
      <c r="C1268" s="215"/>
      <c r="AA1268" s="130"/>
      <c r="AC1268" s="132"/>
      <c r="AD1268" s="133"/>
    </row>
    <row r="1269" spans="3:30" x14ac:dyDescent="0.25">
      <c r="C1269" s="215"/>
      <c r="AA1269" s="130"/>
      <c r="AC1269" s="132"/>
      <c r="AD1269" s="133"/>
    </row>
    <row r="1270" spans="3:30" x14ac:dyDescent="0.25">
      <c r="C1270" s="215"/>
      <c r="AA1270" s="130"/>
      <c r="AC1270" s="132"/>
      <c r="AD1270" s="133"/>
    </row>
    <row r="1271" spans="3:30" x14ac:dyDescent="0.25">
      <c r="C1271" s="215"/>
      <c r="AA1271" s="130"/>
      <c r="AC1271" s="132"/>
      <c r="AD1271" s="133"/>
    </row>
    <row r="1272" spans="3:30" x14ac:dyDescent="0.25">
      <c r="C1272" s="215"/>
      <c r="AA1272" s="130"/>
      <c r="AC1272" s="132"/>
      <c r="AD1272" s="133"/>
    </row>
    <row r="1273" spans="3:30" x14ac:dyDescent="0.25">
      <c r="C1273" s="215"/>
      <c r="AA1273" s="130"/>
      <c r="AC1273" s="132"/>
      <c r="AD1273" s="133"/>
    </row>
    <row r="1274" spans="3:30" x14ac:dyDescent="0.25">
      <c r="C1274" s="215"/>
      <c r="AA1274" s="130"/>
      <c r="AC1274" s="132"/>
      <c r="AD1274" s="133"/>
    </row>
    <row r="1275" spans="3:30" x14ac:dyDescent="0.25">
      <c r="C1275" s="215"/>
      <c r="AA1275" s="130"/>
      <c r="AC1275" s="132"/>
      <c r="AD1275" s="133"/>
    </row>
    <row r="1276" spans="3:30" x14ac:dyDescent="0.25">
      <c r="C1276" s="215"/>
      <c r="AA1276" s="130"/>
      <c r="AC1276" s="132"/>
      <c r="AD1276" s="133"/>
    </row>
    <row r="1277" spans="3:30" x14ac:dyDescent="0.25">
      <c r="C1277" s="215"/>
      <c r="AA1277" s="130"/>
      <c r="AC1277" s="132"/>
      <c r="AD1277" s="133"/>
    </row>
    <row r="1278" spans="3:30" x14ac:dyDescent="0.25">
      <c r="C1278" s="215"/>
      <c r="AA1278" s="130"/>
      <c r="AC1278" s="132"/>
      <c r="AD1278" s="133"/>
    </row>
    <row r="1279" spans="3:30" x14ac:dyDescent="0.25">
      <c r="C1279" s="215"/>
      <c r="AA1279" s="130"/>
      <c r="AC1279" s="132"/>
      <c r="AD1279" s="133"/>
    </row>
    <row r="1280" spans="3:30" x14ac:dyDescent="0.25">
      <c r="C1280" s="215"/>
      <c r="AA1280" s="130"/>
      <c r="AC1280" s="132"/>
      <c r="AD1280" s="133"/>
    </row>
    <row r="1281" spans="3:30" x14ac:dyDescent="0.25">
      <c r="C1281" s="215"/>
      <c r="AA1281" s="130"/>
      <c r="AC1281" s="132"/>
      <c r="AD1281" s="133"/>
    </row>
    <row r="1282" spans="3:30" x14ac:dyDescent="0.25">
      <c r="C1282" s="215"/>
      <c r="AA1282" s="130"/>
      <c r="AC1282" s="132"/>
      <c r="AD1282" s="133"/>
    </row>
    <row r="1283" spans="3:30" x14ac:dyDescent="0.25">
      <c r="C1283" s="215"/>
      <c r="AA1283" s="130"/>
      <c r="AC1283" s="132"/>
      <c r="AD1283" s="133"/>
    </row>
    <row r="1284" spans="3:30" x14ac:dyDescent="0.25">
      <c r="C1284" s="215"/>
      <c r="AA1284" s="130"/>
      <c r="AC1284" s="132"/>
      <c r="AD1284" s="133"/>
    </row>
    <row r="1285" spans="3:30" x14ac:dyDescent="0.25">
      <c r="C1285" s="215"/>
      <c r="AA1285" s="130"/>
      <c r="AC1285" s="132"/>
      <c r="AD1285" s="133"/>
    </row>
    <row r="1286" spans="3:30" x14ac:dyDescent="0.25">
      <c r="C1286" s="215"/>
      <c r="AA1286" s="130"/>
      <c r="AC1286" s="132"/>
      <c r="AD1286" s="133"/>
    </row>
    <row r="1287" spans="3:30" x14ac:dyDescent="0.25">
      <c r="C1287" s="215"/>
      <c r="AA1287" s="130"/>
      <c r="AC1287" s="132"/>
      <c r="AD1287" s="133"/>
    </row>
    <row r="1288" spans="3:30" x14ac:dyDescent="0.25">
      <c r="C1288" s="215"/>
      <c r="AA1288" s="130"/>
      <c r="AC1288" s="132"/>
      <c r="AD1288" s="133"/>
    </row>
    <row r="1289" spans="3:30" x14ac:dyDescent="0.25">
      <c r="C1289" s="215"/>
      <c r="AA1289" s="130"/>
      <c r="AC1289" s="132"/>
      <c r="AD1289" s="133"/>
    </row>
    <row r="1290" spans="3:30" x14ac:dyDescent="0.25">
      <c r="C1290" s="215"/>
      <c r="AA1290" s="130"/>
      <c r="AC1290" s="132"/>
      <c r="AD1290" s="133"/>
    </row>
    <row r="1291" spans="3:30" x14ac:dyDescent="0.25">
      <c r="C1291" s="215"/>
      <c r="AA1291" s="130"/>
      <c r="AC1291" s="132"/>
      <c r="AD1291" s="133"/>
    </row>
    <row r="1292" spans="3:30" x14ac:dyDescent="0.25">
      <c r="C1292" s="215"/>
      <c r="AA1292" s="130"/>
      <c r="AC1292" s="132"/>
      <c r="AD1292" s="133"/>
    </row>
    <row r="1293" spans="3:30" x14ac:dyDescent="0.25">
      <c r="C1293" s="215"/>
      <c r="AA1293" s="130"/>
      <c r="AC1293" s="132"/>
      <c r="AD1293" s="133"/>
    </row>
    <row r="1294" spans="3:30" x14ac:dyDescent="0.25">
      <c r="C1294" s="215"/>
      <c r="AA1294" s="130"/>
      <c r="AC1294" s="132"/>
      <c r="AD1294" s="133"/>
    </row>
    <row r="1295" spans="3:30" x14ac:dyDescent="0.25">
      <c r="C1295" s="215"/>
      <c r="AA1295" s="130"/>
      <c r="AC1295" s="132"/>
      <c r="AD1295" s="133"/>
    </row>
    <row r="1296" spans="3:30" x14ac:dyDescent="0.25">
      <c r="C1296" s="215"/>
      <c r="AA1296" s="130"/>
      <c r="AC1296" s="132"/>
      <c r="AD1296" s="133"/>
    </row>
    <row r="1297" spans="3:30" x14ac:dyDescent="0.25">
      <c r="C1297" s="215"/>
      <c r="AA1297" s="130"/>
      <c r="AC1297" s="132"/>
      <c r="AD1297" s="133"/>
    </row>
    <row r="1298" spans="3:30" x14ac:dyDescent="0.25">
      <c r="C1298" s="215"/>
      <c r="AA1298" s="130"/>
      <c r="AC1298" s="132"/>
      <c r="AD1298" s="133"/>
    </row>
    <row r="1299" spans="3:30" x14ac:dyDescent="0.25">
      <c r="C1299" s="215"/>
      <c r="AA1299" s="130"/>
      <c r="AC1299" s="132"/>
      <c r="AD1299" s="133"/>
    </row>
    <row r="1300" spans="3:30" x14ac:dyDescent="0.25">
      <c r="C1300" s="215"/>
      <c r="AA1300" s="130"/>
      <c r="AC1300" s="132"/>
      <c r="AD1300" s="133"/>
    </row>
    <row r="1301" spans="3:30" x14ac:dyDescent="0.25">
      <c r="C1301" s="215"/>
      <c r="AA1301" s="130"/>
      <c r="AC1301" s="132"/>
      <c r="AD1301" s="133"/>
    </row>
    <row r="1302" spans="3:30" x14ac:dyDescent="0.25">
      <c r="C1302" s="215"/>
      <c r="AA1302" s="130"/>
      <c r="AC1302" s="132"/>
      <c r="AD1302" s="133"/>
    </row>
    <row r="1303" spans="3:30" x14ac:dyDescent="0.25">
      <c r="C1303" s="215"/>
      <c r="AA1303" s="130"/>
      <c r="AC1303" s="132"/>
      <c r="AD1303" s="133"/>
    </row>
    <row r="1304" spans="3:30" x14ac:dyDescent="0.25">
      <c r="C1304" s="215"/>
      <c r="AA1304" s="130"/>
      <c r="AC1304" s="132"/>
      <c r="AD1304" s="133"/>
    </row>
    <row r="1305" spans="3:30" x14ac:dyDescent="0.25">
      <c r="C1305" s="215"/>
      <c r="AA1305" s="130"/>
      <c r="AC1305" s="132"/>
      <c r="AD1305" s="133"/>
    </row>
    <row r="1306" spans="3:30" x14ac:dyDescent="0.25">
      <c r="C1306" s="215"/>
      <c r="AA1306" s="130"/>
      <c r="AC1306" s="132"/>
      <c r="AD1306" s="133"/>
    </row>
    <row r="1307" spans="3:30" x14ac:dyDescent="0.25">
      <c r="C1307" s="215"/>
      <c r="AA1307" s="130"/>
      <c r="AC1307" s="132"/>
      <c r="AD1307" s="133"/>
    </row>
    <row r="1308" spans="3:30" x14ac:dyDescent="0.25">
      <c r="C1308" s="215"/>
      <c r="AA1308" s="130"/>
      <c r="AC1308" s="132"/>
      <c r="AD1308" s="133"/>
    </row>
    <row r="1309" spans="3:30" x14ac:dyDescent="0.25">
      <c r="C1309" s="215"/>
      <c r="AA1309" s="130"/>
      <c r="AC1309" s="132"/>
      <c r="AD1309" s="133"/>
    </row>
    <row r="1310" spans="3:30" x14ac:dyDescent="0.25">
      <c r="C1310" s="215"/>
      <c r="AA1310" s="130"/>
      <c r="AC1310" s="132"/>
      <c r="AD1310" s="133"/>
    </row>
    <row r="1311" spans="3:30" x14ac:dyDescent="0.25">
      <c r="C1311" s="215"/>
      <c r="AA1311" s="130"/>
      <c r="AC1311" s="132"/>
      <c r="AD1311" s="133"/>
    </row>
    <row r="1312" spans="3:30" x14ac:dyDescent="0.25">
      <c r="C1312" s="215"/>
      <c r="AA1312" s="130"/>
      <c r="AC1312" s="132"/>
      <c r="AD1312" s="133"/>
    </row>
    <row r="1313" spans="3:30" x14ac:dyDescent="0.25">
      <c r="C1313" s="215"/>
      <c r="AA1313" s="130"/>
      <c r="AC1313" s="132"/>
      <c r="AD1313" s="133"/>
    </row>
    <row r="1314" spans="3:30" x14ac:dyDescent="0.25">
      <c r="C1314" s="215"/>
      <c r="AA1314" s="130"/>
      <c r="AC1314" s="132"/>
      <c r="AD1314" s="133"/>
    </row>
    <row r="1315" spans="3:30" x14ac:dyDescent="0.25">
      <c r="C1315" s="215"/>
      <c r="AA1315" s="130"/>
      <c r="AC1315" s="132"/>
      <c r="AD1315" s="133"/>
    </row>
    <row r="1316" spans="3:30" x14ac:dyDescent="0.25">
      <c r="C1316" s="215"/>
      <c r="AA1316" s="130"/>
      <c r="AC1316" s="132"/>
      <c r="AD1316" s="133"/>
    </row>
    <row r="1317" spans="3:30" x14ac:dyDescent="0.25">
      <c r="C1317" s="215"/>
      <c r="AA1317" s="130"/>
      <c r="AC1317" s="132"/>
      <c r="AD1317" s="133"/>
    </row>
    <row r="1318" spans="3:30" x14ac:dyDescent="0.25">
      <c r="C1318" s="215"/>
      <c r="AA1318" s="130"/>
      <c r="AC1318" s="132"/>
      <c r="AD1318" s="133"/>
    </row>
    <row r="1319" spans="3:30" x14ac:dyDescent="0.25">
      <c r="C1319" s="215"/>
      <c r="AA1319" s="130"/>
      <c r="AC1319" s="132"/>
      <c r="AD1319" s="133"/>
    </row>
    <row r="1320" spans="3:30" x14ac:dyDescent="0.25">
      <c r="C1320" s="215"/>
      <c r="AA1320" s="130"/>
      <c r="AC1320" s="132"/>
      <c r="AD1320" s="133"/>
    </row>
    <row r="1321" spans="3:30" x14ac:dyDescent="0.25">
      <c r="C1321" s="215"/>
      <c r="AA1321" s="130"/>
      <c r="AC1321" s="132"/>
      <c r="AD1321" s="133"/>
    </row>
    <row r="1322" spans="3:30" x14ac:dyDescent="0.25">
      <c r="C1322" s="215"/>
      <c r="AA1322" s="130"/>
      <c r="AC1322" s="132"/>
      <c r="AD1322" s="133"/>
    </row>
    <row r="1323" spans="3:30" x14ac:dyDescent="0.25">
      <c r="C1323" s="215"/>
      <c r="AA1323" s="130"/>
      <c r="AC1323" s="132"/>
      <c r="AD1323" s="133"/>
    </row>
    <row r="1324" spans="3:30" x14ac:dyDescent="0.25">
      <c r="C1324" s="215"/>
      <c r="AA1324" s="130"/>
      <c r="AC1324" s="132"/>
      <c r="AD1324" s="133"/>
    </row>
    <row r="1325" spans="3:30" x14ac:dyDescent="0.25">
      <c r="C1325" s="215"/>
      <c r="AA1325" s="130"/>
      <c r="AC1325" s="132"/>
      <c r="AD1325" s="133"/>
    </row>
    <row r="1326" spans="3:30" x14ac:dyDescent="0.25">
      <c r="C1326" s="215"/>
      <c r="AA1326" s="130"/>
      <c r="AC1326" s="132"/>
      <c r="AD1326" s="133"/>
    </row>
    <row r="1327" spans="3:30" x14ac:dyDescent="0.25">
      <c r="C1327" s="215"/>
      <c r="AA1327" s="130"/>
      <c r="AC1327" s="132"/>
      <c r="AD1327" s="133"/>
    </row>
    <row r="1328" spans="3:30" x14ac:dyDescent="0.25">
      <c r="C1328" s="215"/>
      <c r="AA1328" s="130"/>
      <c r="AC1328" s="132"/>
      <c r="AD1328" s="133"/>
    </row>
    <row r="1329" spans="3:30" x14ac:dyDescent="0.25">
      <c r="C1329" s="215"/>
      <c r="AA1329" s="130"/>
      <c r="AC1329" s="132"/>
      <c r="AD1329" s="133"/>
    </row>
    <row r="1330" spans="3:30" x14ac:dyDescent="0.25">
      <c r="C1330" s="215"/>
      <c r="AA1330" s="130"/>
      <c r="AC1330" s="132"/>
      <c r="AD1330" s="133"/>
    </row>
    <row r="1331" spans="3:30" x14ac:dyDescent="0.25">
      <c r="C1331" s="215"/>
      <c r="AA1331" s="130"/>
      <c r="AC1331" s="132"/>
      <c r="AD1331" s="133"/>
    </row>
    <row r="1332" spans="3:30" x14ac:dyDescent="0.25">
      <c r="C1332" s="215"/>
      <c r="AA1332" s="130"/>
      <c r="AC1332" s="132"/>
      <c r="AD1332" s="133"/>
    </row>
    <row r="1333" spans="3:30" x14ac:dyDescent="0.25">
      <c r="C1333" s="215"/>
      <c r="AA1333" s="130"/>
      <c r="AC1333" s="132"/>
      <c r="AD1333" s="133"/>
    </row>
    <row r="1334" spans="3:30" x14ac:dyDescent="0.25">
      <c r="C1334" s="215"/>
      <c r="AA1334" s="130"/>
      <c r="AC1334" s="132"/>
      <c r="AD1334" s="133"/>
    </row>
    <row r="1335" spans="3:30" x14ac:dyDescent="0.25">
      <c r="C1335" s="215"/>
      <c r="AA1335" s="130"/>
      <c r="AC1335" s="132"/>
      <c r="AD1335" s="133"/>
    </row>
    <row r="1336" spans="3:30" x14ac:dyDescent="0.25">
      <c r="C1336" s="215"/>
      <c r="AA1336" s="130"/>
      <c r="AC1336" s="132"/>
      <c r="AD1336" s="133"/>
    </row>
    <row r="1337" spans="3:30" x14ac:dyDescent="0.25">
      <c r="C1337" s="215"/>
      <c r="AA1337" s="130"/>
      <c r="AC1337" s="132"/>
      <c r="AD1337" s="133"/>
    </row>
    <row r="1338" spans="3:30" x14ac:dyDescent="0.25">
      <c r="C1338" s="215"/>
      <c r="AA1338" s="130"/>
      <c r="AC1338" s="132"/>
      <c r="AD1338" s="133"/>
    </row>
    <row r="1339" spans="3:30" x14ac:dyDescent="0.25">
      <c r="C1339" s="215"/>
      <c r="AA1339" s="130"/>
      <c r="AC1339" s="132"/>
      <c r="AD1339" s="133"/>
    </row>
    <row r="1340" spans="3:30" x14ac:dyDescent="0.25">
      <c r="C1340" s="215"/>
      <c r="AA1340" s="130"/>
      <c r="AC1340" s="132"/>
      <c r="AD1340" s="133"/>
    </row>
    <row r="1341" spans="3:30" x14ac:dyDescent="0.25">
      <c r="C1341" s="215"/>
      <c r="AA1341" s="130"/>
      <c r="AC1341" s="132"/>
      <c r="AD1341" s="133"/>
    </row>
    <row r="1342" spans="3:30" x14ac:dyDescent="0.25">
      <c r="C1342" s="215"/>
      <c r="AA1342" s="130"/>
      <c r="AC1342" s="132"/>
      <c r="AD1342" s="133"/>
    </row>
    <row r="1343" spans="3:30" x14ac:dyDescent="0.25">
      <c r="C1343" s="215"/>
      <c r="AA1343" s="130"/>
      <c r="AC1343" s="132"/>
      <c r="AD1343" s="133"/>
    </row>
    <row r="1344" spans="3:30" x14ac:dyDescent="0.25">
      <c r="C1344" s="215"/>
      <c r="AA1344" s="130"/>
      <c r="AC1344" s="132"/>
      <c r="AD1344" s="133"/>
    </row>
    <row r="1345" spans="3:30" x14ac:dyDescent="0.25">
      <c r="C1345" s="215"/>
      <c r="AA1345" s="130"/>
      <c r="AC1345" s="132"/>
      <c r="AD1345" s="133"/>
    </row>
    <row r="1346" spans="3:30" x14ac:dyDescent="0.25">
      <c r="C1346" s="215"/>
      <c r="AA1346" s="130"/>
      <c r="AC1346" s="132"/>
      <c r="AD1346" s="133"/>
    </row>
    <row r="1347" spans="3:30" x14ac:dyDescent="0.25">
      <c r="C1347" s="215"/>
      <c r="AA1347" s="130"/>
      <c r="AC1347" s="132"/>
      <c r="AD1347" s="133"/>
    </row>
    <row r="1348" spans="3:30" x14ac:dyDescent="0.25">
      <c r="C1348" s="215"/>
      <c r="AA1348" s="130"/>
      <c r="AC1348" s="132"/>
      <c r="AD1348" s="133"/>
    </row>
    <row r="1349" spans="3:30" x14ac:dyDescent="0.25">
      <c r="C1349" s="215"/>
      <c r="AA1349" s="130"/>
      <c r="AC1349" s="132"/>
      <c r="AD1349" s="133"/>
    </row>
    <row r="1350" spans="3:30" x14ac:dyDescent="0.25">
      <c r="C1350" s="215"/>
      <c r="AA1350" s="130"/>
      <c r="AC1350" s="132"/>
      <c r="AD1350" s="133"/>
    </row>
    <row r="1351" spans="3:30" x14ac:dyDescent="0.25">
      <c r="C1351" s="215"/>
      <c r="AA1351" s="130"/>
      <c r="AC1351" s="132"/>
      <c r="AD1351" s="133"/>
    </row>
    <row r="1352" spans="3:30" x14ac:dyDescent="0.25">
      <c r="C1352" s="215"/>
      <c r="AA1352" s="130"/>
      <c r="AC1352" s="132"/>
      <c r="AD1352" s="133"/>
    </row>
    <row r="1353" spans="3:30" x14ac:dyDescent="0.25">
      <c r="C1353" s="215"/>
      <c r="AA1353" s="130"/>
      <c r="AC1353" s="132"/>
      <c r="AD1353" s="133"/>
    </row>
    <row r="1354" spans="3:30" x14ac:dyDescent="0.25">
      <c r="C1354" s="215"/>
      <c r="AA1354" s="130"/>
      <c r="AC1354" s="132"/>
      <c r="AD1354" s="133"/>
    </row>
    <row r="1355" spans="3:30" x14ac:dyDescent="0.25">
      <c r="C1355" s="215"/>
      <c r="AA1355" s="130"/>
      <c r="AC1355" s="132"/>
      <c r="AD1355" s="133"/>
    </row>
    <row r="1356" spans="3:30" x14ac:dyDescent="0.25">
      <c r="C1356" s="215"/>
      <c r="AA1356" s="130"/>
      <c r="AC1356" s="132"/>
      <c r="AD1356" s="133"/>
    </row>
    <row r="1357" spans="3:30" x14ac:dyDescent="0.25">
      <c r="C1357" s="215"/>
      <c r="AA1357" s="130"/>
      <c r="AC1357" s="132"/>
      <c r="AD1357" s="133"/>
    </row>
    <row r="1358" spans="3:30" x14ac:dyDescent="0.25">
      <c r="C1358" s="215"/>
      <c r="AA1358" s="130"/>
      <c r="AC1358" s="132"/>
      <c r="AD1358" s="133"/>
    </row>
    <row r="1359" spans="3:30" x14ac:dyDescent="0.25">
      <c r="C1359" s="215"/>
      <c r="AA1359" s="130"/>
      <c r="AC1359" s="132"/>
      <c r="AD1359" s="133"/>
    </row>
    <row r="1360" spans="3:30" x14ac:dyDescent="0.25">
      <c r="C1360" s="215"/>
      <c r="AA1360" s="130"/>
      <c r="AC1360" s="132"/>
      <c r="AD1360" s="133"/>
    </row>
    <row r="1361" spans="3:30" x14ac:dyDescent="0.25">
      <c r="C1361" s="215"/>
      <c r="AA1361" s="130"/>
      <c r="AC1361" s="132"/>
      <c r="AD1361" s="133"/>
    </row>
    <row r="1362" spans="3:30" x14ac:dyDescent="0.25">
      <c r="C1362" s="215"/>
      <c r="AA1362" s="130"/>
      <c r="AC1362" s="132"/>
      <c r="AD1362" s="133"/>
    </row>
    <row r="1363" spans="3:30" x14ac:dyDescent="0.25">
      <c r="C1363" s="215"/>
      <c r="AA1363" s="130"/>
      <c r="AC1363" s="132"/>
      <c r="AD1363" s="133"/>
    </row>
    <row r="1364" spans="3:30" x14ac:dyDescent="0.25">
      <c r="C1364" s="215"/>
      <c r="AA1364" s="130"/>
      <c r="AC1364" s="132"/>
      <c r="AD1364" s="133"/>
    </row>
    <row r="1365" spans="3:30" x14ac:dyDescent="0.25">
      <c r="C1365" s="215"/>
      <c r="AA1365" s="130"/>
      <c r="AC1365" s="132"/>
      <c r="AD1365" s="133"/>
    </row>
    <row r="1366" spans="3:30" x14ac:dyDescent="0.25">
      <c r="C1366" s="215"/>
      <c r="AA1366" s="130"/>
      <c r="AC1366" s="132"/>
      <c r="AD1366" s="133"/>
    </row>
    <row r="1367" spans="3:30" x14ac:dyDescent="0.25">
      <c r="C1367" s="215"/>
      <c r="AA1367" s="130"/>
      <c r="AC1367" s="132"/>
      <c r="AD1367" s="133"/>
    </row>
    <row r="1368" spans="3:30" x14ac:dyDescent="0.25">
      <c r="C1368" s="215"/>
      <c r="AA1368" s="130"/>
      <c r="AC1368" s="132"/>
      <c r="AD1368" s="133"/>
    </row>
    <row r="1369" spans="3:30" x14ac:dyDescent="0.25">
      <c r="C1369" s="215"/>
      <c r="AA1369" s="130"/>
      <c r="AC1369" s="132"/>
      <c r="AD1369" s="133"/>
    </row>
    <row r="1370" spans="3:30" x14ac:dyDescent="0.25">
      <c r="C1370" s="215"/>
      <c r="AA1370" s="130"/>
      <c r="AC1370" s="132"/>
      <c r="AD1370" s="133"/>
    </row>
    <row r="1371" spans="3:30" x14ac:dyDescent="0.25">
      <c r="C1371" s="215"/>
      <c r="AA1371" s="130"/>
      <c r="AC1371" s="132"/>
      <c r="AD1371" s="133"/>
    </row>
    <row r="1372" spans="3:30" x14ac:dyDescent="0.25">
      <c r="C1372" s="215"/>
      <c r="AA1372" s="130"/>
      <c r="AC1372" s="132"/>
      <c r="AD1372" s="133"/>
    </row>
    <row r="1373" spans="3:30" x14ac:dyDescent="0.25">
      <c r="C1373" s="215"/>
      <c r="AA1373" s="130"/>
      <c r="AC1373" s="132"/>
      <c r="AD1373" s="133"/>
    </row>
    <row r="1374" spans="3:30" x14ac:dyDescent="0.25">
      <c r="C1374" s="215"/>
      <c r="AA1374" s="130"/>
      <c r="AC1374" s="132"/>
      <c r="AD1374" s="133"/>
    </row>
    <row r="1375" spans="3:30" x14ac:dyDescent="0.25">
      <c r="C1375" s="215"/>
      <c r="AA1375" s="130"/>
      <c r="AC1375" s="132"/>
      <c r="AD1375" s="133"/>
    </row>
    <row r="1376" spans="3:30" x14ac:dyDescent="0.25">
      <c r="C1376" s="215"/>
      <c r="AA1376" s="130"/>
      <c r="AC1376" s="132"/>
      <c r="AD1376" s="133"/>
    </row>
    <row r="1377" spans="3:30" x14ac:dyDescent="0.25">
      <c r="C1377" s="215"/>
      <c r="AA1377" s="130"/>
      <c r="AC1377" s="132"/>
      <c r="AD1377" s="133"/>
    </row>
    <row r="1378" spans="3:30" x14ac:dyDescent="0.25">
      <c r="C1378" s="215"/>
      <c r="AA1378" s="130"/>
      <c r="AC1378" s="132"/>
      <c r="AD1378" s="133"/>
    </row>
    <row r="1379" spans="3:30" x14ac:dyDescent="0.25">
      <c r="C1379" s="215"/>
      <c r="AA1379" s="130"/>
      <c r="AC1379" s="132"/>
      <c r="AD1379" s="133"/>
    </row>
    <row r="1380" spans="3:30" x14ac:dyDescent="0.25">
      <c r="C1380" s="215"/>
      <c r="AA1380" s="130"/>
      <c r="AC1380" s="132"/>
      <c r="AD1380" s="133"/>
    </row>
    <row r="1381" spans="3:30" x14ac:dyDescent="0.25">
      <c r="C1381" s="215"/>
      <c r="AA1381" s="130"/>
      <c r="AC1381" s="132"/>
      <c r="AD1381" s="133"/>
    </row>
    <row r="1382" spans="3:30" x14ac:dyDescent="0.25">
      <c r="C1382" s="215"/>
      <c r="AA1382" s="130"/>
      <c r="AC1382" s="132"/>
      <c r="AD1382" s="133"/>
    </row>
    <row r="1383" spans="3:30" x14ac:dyDescent="0.25">
      <c r="C1383" s="215"/>
      <c r="AA1383" s="130"/>
      <c r="AC1383" s="132"/>
      <c r="AD1383" s="133"/>
    </row>
    <row r="1384" spans="3:30" x14ac:dyDescent="0.25">
      <c r="C1384" s="215"/>
      <c r="AA1384" s="130"/>
      <c r="AC1384" s="132"/>
      <c r="AD1384" s="133"/>
    </row>
    <row r="1385" spans="3:30" x14ac:dyDescent="0.25">
      <c r="C1385" s="215"/>
      <c r="AA1385" s="130"/>
      <c r="AC1385" s="132"/>
      <c r="AD1385" s="133"/>
    </row>
    <row r="1386" spans="3:30" x14ac:dyDescent="0.25">
      <c r="C1386" s="215"/>
      <c r="AA1386" s="130"/>
      <c r="AC1386" s="132"/>
      <c r="AD1386" s="133"/>
    </row>
    <row r="1387" spans="3:30" x14ac:dyDescent="0.25">
      <c r="C1387" s="215"/>
      <c r="AA1387" s="130"/>
      <c r="AC1387" s="132"/>
      <c r="AD1387" s="133"/>
    </row>
    <row r="1388" spans="3:30" x14ac:dyDescent="0.25">
      <c r="C1388" s="215"/>
      <c r="AA1388" s="130"/>
      <c r="AC1388" s="132"/>
      <c r="AD1388" s="133"/>
    </row>
    <row r="1389" spans="3:30" x14ac:dyDescent="0.25">
      <c r="C1389" s="215"/>
      <c r="AA1389" s="130"/>
      <c r="AC1389" s="132"/>
      <c r="AD1389" s="133"/>
    </row>
    <row r="1390" spans="3:30" x14ac:dyDescent="0.25">
      <c r="C1390" s="215"/>
      <c r="AA1390" s="130"/>
      <c r="AC1390" s="132"/>
      <c r="AD1390" s="133"/>
    </row>
    <row r="1391" spans="3:30" x14ac:dyDescent="0.25">
      <c r="C1391" s="215"/>
      <c r="AA1391" s="130"/>
      <c r="AC1391" s="132"/>
      <c r="AD1391" s="133"/>
    </row>
    <row r="1392" spans="3:30" x14ac:dyDescent="0.25">
      <c r="C1392" s="215"/>
      <c r="AA1392" s="130"/>
      <c r="AC1392" s="132"/>
      <c r="AD1392" s="133"/>
    </row>
    <row r="1393" spans="3:30" x14ac:dyDescent="0.25">
      <c r="C1393" s="215"/>
      <c r="AA1393" s="130"/>
      <c r="AC1393" s="132"/>
      <c r="AD1393" s="133"/>
    </row>
    <row r="1394" spans="3:30" x14ac:dyDescent="0.25">
      <c r="C1394" s="215"/>
      <c r="AA1394" s="130"/>
      <c r="AC1394" s="132"/>
      <c r="AD1394" s="133"/>
    </row>
    <row r="1395" spans="3:30" x14ac:dyDescent="0.25">
      <c r="C1395" s="215"/>
      <c r="AA1395" s="130"/>
      <c r="AC1395" s="132"/>
      <c r="AD1395" s="133"/>
    </row>
    <row r="1396" spans="3:30" x14ac:dyDescent="0.25">
      <c r="C1396" s="215"/>
      <c r="AA1396" s="130"/>
      <c r="AC1396" s="132"/>
      <c r="AD1396" s="133"/>
    </row>
    <row r="1397" spans="3:30" x14ac:dyDescent="0.25">
      <c r="C1397" s="215"/>
      <c r="AA1397" s="130"/>
      <c r="AC1397" s="132"/>
      <c r="AD1397" s="133"/>
    </row>
    <row r="1398" spans="3:30" x14ac:dyDescent="0.25">
      <c r="C1398" s="215"/>
      <c r="AA1398" s="130"/>
      <c r="AC1398" s="132"/>
      <c r="AD1398" s="133"/>
    </row>
    <row r="1399" spans="3:30" x14ac:dyDescent="0.25">
      <c r="C1399" s="215"/>
      <c r="AA1399" s="130"/>
      <c r="AC1399" s="132"/>
      <c r="AD1399" s="133"/>
    </row>
    <row r="1400" spans="3:30" x14ac:dyDescent="0.25">
      <c r="C1400" s="215"/>
      <c r="AA1400" s="130"/>
      <c r="AC1400" s="132"/>
      <c r="AD1400" s="133"/>
    </row>
    <row r="1401" spans="3:30" x14ac:dyDescent="0.25">
      <c r="C1401" s="215"/>
      <c r="AA1401" s="130"/>
      <c r="AC1401" s="132"/>
      <c r="AD1401" s="133"/>
    </row>
    <row r="1402" spans="3:30" x14ac:dyDescent="0.25">
      <c r="C1402" s="215"/>
      <c r="AA1402" s="130"/>
      <c r="AC1402" s="132"/>
      <c r="AD1402" s="133"/>
    </row>
    <row r="1403" spans="3:30" x14ac:dyDescent="0.25">
      <c r="C1403" s="215"/>
      <c r="AA1403" s="130"/>
      <c r="AC1403" s="132"/>
      <c r="AD1403" s="133"/>
    </row>
    <row r="1404" spans="3:30" x14ac:dyDescent="0.25">
      <c r="C1404" s="215"/>
      <c r="AA1404" s="130"/>
      <c r="AC1404" s="132"/>
      <c r="AD1404" s="133"/>
    </row>
    <row r="1405" spans="3:30" x14ac:dyDescent="0.25">
      <c r="C1405" s="215"/>
      <c r="AA1405" s="130"/>
      <c r="AC1405" s="132"/>
      <c r="AD1405" s="133"/>
    </row>
    <row r="1406" spans="3:30" x14ac:dyDescent="0.25">
      <c r="C1406" s="215"/>
      <c r="AA1406" s="130"/>
      <c r="AC1406" s="132"/>
      <c r="AD1406" s="133"/>
    </row>
    <row r="1407" spans="3:30" x14ac:dyDescent="0.25">
      <c r="C1407" s="215"/>
      <c r="AA1407" s="130"/>
      <c r="AC1407" s="132"/>
      <c r="AD1407" s="133"/>
    </row>
    <row r="1408" spans="3:30" x14ac:dyDescent="0.25">
      <c r="C1408" s="215"/>
      <c r="AA1408" s="130"/>
      <c r="AC1408" s="132"/>
      <c r="AD1408" s="133"/>
    </row>
    <row r="1409" spans="3:30" x14ac:dyDescent="0.25">
      <c r="C1409" s="215"/>
      <c r="AA1409" s="130"/>
      <c r="AC1409" s="132"/>
      <c r="AD1409" s="133"/>
    </row>
    <row r="1410" spans="3:30" x14ac:dyDescent="0.25">
      <c r="C1410" s="215"/>
      <c r="AA1410" s="130"/>
      <c r="AC1410" s="132"/>
      <c r="AD1410" s="133"/>
    </row>
    <row r="1411" spans="3:30" x14ac:dyDescent="0.25">
      <c r="C1411" s="215"/>
      <c r="AA1411" s="130"/>
      <c r="AC1411" s="132"/>
      <c r="AD1411" s="133"/>
    </row>
    <row r="1412" spans="3:30" x14ac:dyDescent="0.25">
      <c r="C1412" s="215"/>
      <c r="AA1412" s="130"/>
      <c r="AC1412" s="132"/>
      <c r="AD1412" s="133"/>
    </row>
    <row r="1413" spans="3:30" x14ac:dyDescent="0.25">
      <c r="C1413" s="215"/>
      <c r="AA1413" s="130"/>
      <c r="AC1413" s="132"/>
      <c r="AD1413" s="133"/>
    </row>
    <row r="1414" spans="3:30" x14ac:dyDescent="0.25">
      <c r="C1414" s="215"/>
      <c r="AA1414" s="130"/>
      <c r="AC1414" s="132"/>
      <c r="AD1414" s="133"/>
    </row>
    <row r="1415" spans="3:30" x14ac:dyDescent="0.25">
      <c r="C1415" s="215"/>
      <c r="AA1415" s="130"/>
      <c r="AC1415" s="132"/>
      <c r="AD1415" s="133"/>
    </row>
    <row r="1416" spans="3:30" x14ac:dyDescent="0.25">
      <c r="C1416" s="215"/>
      <c r="AA1416" s="130"/>
      <c r="AC1416" s="132"/>
      <c r="AD1416" s="133"/>
    </row>
    <row r="1417" spans="3:30" x14ac:dyDescent="0.25">
      <c r="C1417" s="215"/>
      <c r="AA1417" s="130"/>
      <c r="AC1417" s="132"/>
      <c r="AD1417" s="133"/>
    </row>
    <row r="1418" spans="3:30" x14ac:dyDescent="0.25">
      <c r="C1418" s="215"/>
      <c r="AA1418" s="130"/>
      <c r="AC1418" s="132"/>
      <c r="AD1418" s="133"/>
    </row>
    <row r="1419" spans="3:30" x14ac:dyDescent="0.25">
      <c r="C1419" s="215"/>
      <c r="AA1419" s="130"/>
      <c r="AC1419" s="132"/>
      <c r="AD1419" s="133"/>
    </row>
    <row r="1420" spans="3:30" x14ac:dyDescent="0.25">
      <c r="C1420" s="215"/>
      <c r="AA1420" s="130"/>
      <c r="AC1420" s="132"/>
      <c r="AD1420" s="133"/>
    </row>
    <row r="1421" spans="3:30" x14ac:dyDescent="0.25">
      <c r="C1421" s="215"/>
      <c r="AA1421" s="130"/>
      <c r="AC1421" s="132"/>
      <c r="AD1421" s="133"/>
    </row>
    <row r="1422" spans="3:30" x14ac:dyDescent="0.25">
      <c r="C1422" s="215"/>
      <c r="AA1422" s="130"/>
      <c r="AC1422" s="132"/>
      <c r="AD1422" s="133"/>
    </row>
    <row r="1423" spans="3:30" x14ac:dyDescent="0.25">
      <c r="C1423" s="215"/>
      <c r="AA1423" s="130"/>
      <c r="AC1423" s="132"/>
      <c r="AD1423" s="133"/>
    </row>
    <row r="1424" spans="3:30" x14ac:dyDescent="0.25">
      <c r="C1424" s="215"/>
      <c r="AA1424" s="130"/>
      <c r="AC1424" s="132"/>
      <c r="AD1424" s="133"/>
    </row>
    <row r="1425" spans="1:32" x14ac:dyDescent="0.25">
      <c r="C1425" s="215"/>
      <c r="AA1425" s="130"/>
      <c r="AC1425" s="132"/>
      <c r="AD1425" s="133"/>
    </row>
    <row r="1426" spans="1:32" x14ac:dyDescent="0.25">
      <c r="C1426" s="215"/>
      <c r="AA1426" s="130"/>
      <c r="AC1426" s="132"/>
      <c r="AD1426" s="133"/>
    </row>
    <row r="1427" spans="1:32" x14ac:dyDescent="0.25">
      <c r="C1427" s="215"/>
      <c r="AA1427" s="130"/>
      <c r="AC1427" s="132"/>
      <c r="AD1427" s="133"/>
    </row>
    <row r="1428" spans="1:32" x14ac:dyDescent="0.25">
      <c r="C1428" s="215"/>
      <c r="AA1428" s="130"/>
      <c r="AC1428" s="132"/>
      <c r="AD1428" s="133"/>
    </row>
    <row r="1429" spans="1:32" x14ac:dyDescent="0.25">
      <c r="C1429" s="215"/>
      <c r="AA1429" s="130"/>
      <c r="AC1429" s="132"/>
      <c r="AD1429" s="133"/>
    </row>
    <row r="1430" spans="1:32" x14ac:dyDescent="0.25">
      <c r="C1430" s="215"/>
    </row>
    <row r="1431" spans="1:32" s="129" customFormat="1" x14ac:dyDescent="0.25">
      <c r="A1431" s="131"/>
      <c r="B1431" s="131"/>
      <c r="C1431" s="215"/>
      <c r="G1431" s="216"/>
      <c r="H1431" s="216"/>
      <c r="I1431" s="216"/>
      <c r="J1431" s="216"/>
      <c r="K1431" s="216"/>
      <c r="L1431" s="216"/>
      <c r="N1431" s="133"/>
      <c r="O1431" s="217"/>
      <c r="P1431" s="218"/>
      <c r="Q1431" s="218"/>
      <c r="Z1431" s="130"/>
      <c r="AA1431" s="131"/>
      <c r="AB1431" s="132"/>
      <c r="AC1431" s="133"/>
      <c r="AD1431" s="131"/>
      <c r="AE1431" s="131"/>
      <c r="AF1431" s="131"/>
    </row>
    <row r="1432" spans="1:32" s="129" customFormat="1" x14ac:dyDescent="0.25">
      <c r="A1432" s="131"/>
      <c r="B1432" s="131"/>
      <c r="C1432" s="215"/>
      <c r="G1432" s="216"/>
      <c r="H1432" s="216"/>
      <c r="I1432" s="216"/>
      <c r="J1432" s="216"/>
      <c r="K1432" s="216"/>
      <c r="L1432" s="216"/>
      <c r="N1432" s="133"/>
      <c r="O1432" s="217"/>
      <c r="P1432" s="218"/>
      <c r="Q1432" s="218"/>
      <c r="Z1432" s="130"/>
      <c r="AA1432" s="131"/>
      <c r="AB1432" s="132"/>
      <c r="AC1432" s="133"/>
      <c r="AD1432" s="131"/>
      <c r="AE1432" s="131"/>
      <c r="AF1432" s="131"/>
    </row>
    <row r="1433" spans="1:32" s="129" customFormat="1" x14ac:dyDescent="0.25">
      <c r="A1433" s="131"/>
      <c r="B1433" s="131"/>
      <c r="C1433" s="215"/>
      <c r="G1433" s="216"/>
      <c r="H1433" s="216"/>
      <c r="I1433" s="216"/>
      <c r="J1433" s="216"/>
      <c r="K1433" s="216"/>
      <c r="L1433" s="216"/>
      <c r="N1433" s="133"/>
      <c r="O1433" s="217"/>
      <c r="P1433" s="218"/>
      <c r="Q1433" s="218"/>
      <c r="Z1433" s="130"/>
      <c r="AA1433" s="131"/>
      <c r="AB1433" s="132"/>
      <c r="AC1433" s="133"/>
      <c r="AD1433" s="131"/>
      <c r="AE1433" s="131"/>
      <c r="AF1433" s="131"/>
    </row>
    <row r="1434" spans="1:32" s="129" customFormat="1" x14ac:dyDescent="0.25">
      <c r="A1434" s="131"/>
      <c r="B1434" s="131"/>
      <c r="C1434" s="215"/>
      <c r="G1434" s="216"/>
      <c r="H1434" s="216"/>
      <c r="I1434" s="216"/>
      <c r="J1434" s="216"/>
      <c r="K1434" s="216"/>
      <c r="L1434" s="216"/>
      <c r="N1434" s="133"/>
      <c r="O1434" s="217"/>
      <c r="P1434" s="218"/>
      <c r="Q1434" s="218"/>
      <c r="Z1434" s="130"/>
      <c r="AA1434" s="131"/>
      <c r="AB1434" s="132"/>
      <c r="AC1434" s="133"/>
      <c r="AD1434" s="131"/>
      <c r="AE1434" s="131"/>
      <c r="AF1434" s="131"/>
    </row>
    <row r="1435" spans="1:32" s="129" customFormat="1" x14ac:dyDescent="0.25">
      <c r="A1435" s="131"/>
      <c r="B1435" s="131"/>
      <c r="C1435" s="215"/>
      <c r="G1435" s="216"/>
      <c r="H1435" s="216"/>
      <c r="I1435" s="216"/>
      <c r="J1435" s="216"/>
      <c r="K1435" s="216"/>
      <c r="L1435" s="216"/>
      <c r="N1435" s="133"/>
      <c r="O1435" s="217"/>
      <c r="P1435" s="218"/>
      <c r="Q1435" s="218"/>
      <c r="Z1435" s="130"/>
      <c r="AA1435" s="131"/>
      <c r="AB1435" s="132"/>
      <c r="AC1435" s="133"/>
      <c r="AD1435" s="131"/>
      <c r="AE1435" s="131"/>
      <c r="AF1435" s="131"/>
    </row>
    <row r="1436" spans="1:32" s="129" customFormat="1" x14ac:dyDescent="0.25">
      <c r="A1436" s="131"/>
      <c r="B1436" s="131"/>
      <c r="C1436" s="215"/>
      <c r="G1436" s="216"/>
      <c r="H1436" s="216"/>
      <c r="I1436" s="216"/>
      <c r="J1436" s="216"/>
      <c r="K1436" s="216"/>
      <c r="L1436" s="216"/>
      <c r="N1436" s="133"/>
      <c r="O1436" s="217"/>
      <c r="P1436" s="218"/>
      <c r="Q1436" s="218"/>
      <c r="Z1436" s="130"/>
      <c r="AA1436" s="131"/>
      <c r="AB1436" s="132"/>
      <c r="AC1436" s="133"/>
      <c r="AD1436" s="131"/>
      <c r="AE1436" s="131"/>
      <c r="AF1436" s="131"/>
    </row>
    <row r="1437" spans="1:32" s="129" customFormat="1" x14ac:dyDescent="0.25">
      <c r="A1437" s="131"/>
      <c r="B1437" s="131"/>
      <c r="C1437" s="215"/>
      <c r="G1437" s="216"/>
      <c r="H1437" s="216"/>
      <c r="I1437" s="216"/>
      <c r="J1437" s="216"/>
      <c r="K1437" s="216"/>
      <c r="L1437" s="216"/>
      <c r="N1437" s="133"/>
      <c r="O1437" s="217"/>
      <c r="P1437" s="218"/>
      <c r="Q1437" s="218"/>
      <c r="Z1437" s="130"/>
      <c r="AA1437" s="131"/>
      <c r="AB1437" s="132"/>
      <c r="AC1437" s="133"/>
      <c r="AD1437" s="131"/>
      <c r="AE1437" s="131"/>
      <c r="AF1437" s="131"/>
    </row>
    <row r="1438" spans="1:32" s="129" customFormat="1" x14ac:dyDescent="0.25">
      <c r="A1438" s="131"/>
      <c r="B1438" s="131"/>
      <c r="C1438" s="215"/>
      <c r="G1438" s="216"/>
      <c r="H1438" s="216"/>
      <c r="I1438" s="216"/>
      <c r="J1438" s="216"/>
      <c r="K1438" s="216"/>
      <c r="L1438" s="216"/>
      <c r="N1438" s="133"/>
      <c r="O1438" s="217"/>
      <c r="P1438" s="218"/>
      <c r="Q1438" s="218"/>
      <c r="Z1438" s="130"/>
      <c r="AA1438" s="131"/>
      <c r="AB1438" s="132"/>
      <c r="AC1438" s="133"/>
      <c r="AD1438" s="131"/>
      <c r="AE1438" s="131"/>
      <c r="AF1438" s="131"/>
    </row>
    <row r="1439" spans="1:32" s="129" customFormat="1" x14ac:dyDescent="0.25">
      <c r="A1439" s="131"/>
      <c r="B1439" s="131"/>
      <c r="C1439" s="215"/>
      <c r="G1439" s="216"/>
      <c r="H1439" s="216"/>
      <c r="I1439" s="216"/>
      <c r="J1439" s="216"/>
      <c r="K1439" s="216"/>
      <c r="L1439" s="216"/>
      <c r="N1439" s="133"/>
      <c r="O1439" s="217"/>
      <c r="P1439" s="218"/>
      <c r="Q1439" s="218"/>
      <c r="Z1439" s="130"/>
      <c r="AA1439" s="131"/>
      <c r="AB1439" s="132"/>
      <c r="AC1439" s="133"/>
      <c r="AD1439" s="131"/>
      <c r="AE1439" s="131"/>
      <c r="AF1439" s="131"/>
    </row>
    <row r="1440" spans="1:32" s="129" customFormat="1" x14ac:dyDescent="0.25">
      <c r="A1440" s="131"/>
      <c r="B1440" s="131"/>
      <c r="C1440" s="215"/>
      <c r="G1440" s="216"/>
      <c r="H1440" s="216"/>
      <c r="I1440" s="216"/>
      <c r="J1440" s="216"/>
      <c r="K1440" s="216"/>
      <c r="L1440" s="216"/>
      <c r="N1440" s="133"/>
      <c r="O1440" s="217"/>
      <c r="P1440" s="218"/>
      <c r="Q1440" s="218"/>
      <c r="Z1440" s="130"/>
      <c r="AA1440" s="131"/>
      <c r="AB1440" s="132"/>
      <c r="AC1440" s="133"/>
      <c r="AD1440" s="131"/>
      <c r="AE1440" s="131"/>
      <c r="AF1440" s="131"/>
    </row>
    <row r="1441" spans="1:32" s="129" customFormat="1" x14ac:dyDescent="0.25">
      <c r="A1441" s="131"/>
      <c r="B1441" s="131"/>
      <c r="C1441" s="215"/>
      <c r="G1441" s="216"/>
      <c r="H1441" s="216"/>
      <c r="I1441" s="216"/>
      <c r="J1441" s="216"/>
      <c r="K1441" s="216"/>
      <c r="L1441" s="216"/>
      <c r="N1441" s="133"/>
      <c r="O1441" s="217"/>
      <c r="P1441" s="218"/>
      <c r="Q1441" s="218"/>
      <c r="Z1441" s="130"/>
      <c r="AA1441" s="131"/>
      <c r="AB1441" s="132"/>
      <c r="AC1441" s="133"/>
      <c r="AD1441" s="131"/>
      <c r="AE1441" s="131"/>
      <c r="AF1441" s="131"/>
    </row>
    <row r="1442" spans="1:32" s="129" customFormat="1" x14ac:dyDescent="0.25">
      <c r="A1442" s="131"/>
      <c r="B1442" s="131"/>
      <c r="C1442" s="215"/>
      <c r="G1442" s="216"/>
      <c r="H1442" s="216"/>
      <c r="I1442" s="216"/>
      <c r="J1442" s="216"/>
      <c r="K1442" s="216"/>
      <c r="L1442" s="216"/>
      <c r="N1442" s="133"/>
      <c r="O1442" s="217"/>
      <c r="P1442" s="218"/>
      <c r="Q1442" s="218"/>
      <c r="Z1442" s="130"/>
      <c r="AA1442" s="131"/>
      <c r="AB1442" s="132"/>
      <c r="AC1442" s="133"/>
      <c r="AD1442" s="131"/>
      <c r="AE1442" s="131"/>
      <c r="AF1442" s="131"/>
    </row>
    <row r="1443" spans="1:32" s="129" customFormat="1" x14ac:dyDescent="0.25">
      <c r="A1443" s="131"/>
      <c r="B1443" s="131"/>
      <c r="C1443" s="215"/>
      <c r="G1443" s="216"/>
      <c r="H1443" s="216"/>
      <c r="I1443" s="216"/>
      <c r="J1443" s="216"/>
      <c r="K1443" s="216"/>
      <c r="L1443" s="216"/>
      <c r="N1443" s="133"/>
      <c r="O1443" s="217"/>
      <c r="P1443" s="218"/>
      <c r="Q1443" s="218"/>
      <c r="Z1443" s="130"/>
      <c r="AA1443" s="131"/>
      <c r="AB1443" s="132"/>
      <c r="AC1443" s="133"/>
      <c r="AD1443" s="131"/>
      <c r="AE1443" s="131"/>
      <c r="AF1443" s="131"/>
    </row>
    <row r="1444" spans="1:32" s="129" customFormat="1" x14ac:dyDescent="0.25">
      <c r="A1444" s="131"/>
      <c r="B1444" s="131"/>
      <c r="C1444" s="215"/>
      <c r="G1444" s="216"/>
      <c r="H1444" s="216"/>
      <c r="I1444" s="216"/>
      <c r="J1444" s="216"/>
      <c r="K1444" s="216"/>
      <c r="L1444" s="216"/>
      <c r="N1444" s="133"/>
      <c r="O1444" s="217"/>
      <c r="P1444" s="218"/>
      <c r="Q1444" s="218"/>
      <c r="Z1444" s="130"/>
      <c r="AA1444" s="131"/>
      <c r="AB1444" s="132"/>
      <c r="AC1444" s="133"/>
      <c r="AD1444" s="131"/>
      <c r="AE1444" s="131"/>
      <c r="AF1444" s="131"/>
    </row>
    <row r="1445" spans="1:32" s="129" customFormat="1" x14ac:dyDescent="0.25">
      <c r="A1445" s="131"/>
      <c r="B1445" s="131"/>
      <c r="C1445" s="215"/>
      <c r="G1445" s="216"/>
      <c r="H1445" s="216"/>
      <c r="I1445" s="216"/>
      <c r="J1445" s="216"/>
      <c r="K1445" s="216"/>
      <c r="L1445" s="216"/>
      <c r="N1445" s="133"/>
      <c r="O1445" s="217"/>
      <c r="P1445" s="218"/>
      <c r="Q1445" s="218"/>
      <c r="Z1445" s="130"/>
      <c r="AA1445" s="131"/>
      <c r="AB1445" s="132"/>
      <c r="AC1445" s="133"/>
      <c r="AD1445" s="131"/>
      <c r="AE1445" s="131"/>
      <c r="AF1445" s="131"/>
    </row>
    <row r="1446" spans="1:32" s="129" customFormat="1" x14ac:dyDescent="0.25">
      <c r="A1446" s="131"/>
      <c r="B1446" s="131"/>
      <c r="C1446" s="215"/>
      <c r="G1446" s="216"/>
      <c r="H1446" s="216"/>
      <c r="I1446" s="216"/>
      <c r="J1446" s="216"/>
      <c r="K1446" s="216"/>
      <c r="L1446" s="216"/>
      <c r="N1446" s="133"/>
      <c r="O1446" s="217"/>
      <c r="P1446" s="218"/>
      <c r="Q1446" s="218"/>
      <c r="Z1446" s="130"/>
      <c r="AA1446" s="131"/>
      <c r="AB1446" s="132"/>
      <c r="AC1446" s="133"/>
      <c r="AD1446" s="131"/>
      <c r="AE1446" s="131"/>
      <c r="AF1446" s="131"/>
    </row>
    <row r="1447" spans="1:32" s="129" customFormat="1" x14ac:dyDescent="0.25">
      <c r="A1447" s="131"/>
      <c r="B1447" s="131"/>
      <c r="C1447" s="215"/>
      <c r="G1447" s="216"/>
      <c r="H1447" s="216"/>
      <c r="I1447" s="216"/>
      <c r="J1447" s="216"/>
      <c r="K1447" s="216"/>
      <c r="L1447" s="216"/>
      <c r="N1447" s="133"/>
      <c r="O1447" s="217"/>
      <c r="P1447" s="218"/>
      <c r="Q1447" s="218"/>
      <c r="Z1447" s="130"/>
      <c r="AA1447" s="131"/>
      <c r="AB1447" s="132"/>
      <c r="AC1447" s="133"/>
      <c r="AD1447" s="131"/>
      <c r="AE1447" s="131"/>
      <c r="AF1447" s="131"/>
    </row>
    <row r="1448" spans="1:32" s="129" customFormat="1" x14ac:dyDescent="0.25">
      <c r="A1448" s="131"/>
      <c r="B1448" s="131"/>
      <c r="C1448" s="215"/>
      <c r="G1448" s="216"/>
      <c r="H1448" s="216"/>
      <c r="I1448" s="216"/>
      <c r="J1448" s="216"/>
      <c r="K1448" s="216"/>
      <c r="L1448" s="216"/>
      <c r="N1448" s="133"/>
      <c r="O1448" s="217"/>
      <c r="P1448" s="218"/>
      <c r="Q1448" s="218"/>
      <c r="Z1448" s="130"/>
      <c r="AA1448" s="131"/>
      <c r="AB1448" s="132"/>
      <c r="AC1448" s="133"/>
      <c r="AD1448" s="131"/>
      <c r="AE1448" s="131"/>
      <c r="AF1448" s="131"/>
    </row>
    <row r="1449" spans="1:32" s="129" customFormat="1" x14ac:dyDescent="0.25">
      <c r="A1449" s="131"/>
      <c r="B1449" s="131"/>
      <c r="C1449" s="215"/>
      <c r="G1449" s="216"/>
      <c r="H1449" s="216"/>
      <c r="I1449" s="216"/>
      <c r="J1449" s="216"/>
      <c r="K1449" s="216"/>
      <c r="L1449" s="216"/>
      <c r="N1449" s="133"/>
      <c r="O1449" s="217"/>
      <c r="P1449" s="218"/>
      <c r="Q1449" s="218"/>
      <c r="Z1449" s="130"/>
      <c r="AA1449" s="131"/>
      <c r="AB1449" s="132"/>
      <c r="AC1449" s="133"/>
      <c r="AD1449" s="131"/>
      <c r="AE1449" s="131"/>
      <c r="AF1449" s="131"/>
    </row>
    <row r="1450" spans="1:32" s="129" customFormat="1" x14ac:dyDescent="0.25">
      <c r="A1450" s="131"/>
      <c r="B1450" s="131"/>
      <c r="C1450" s="215"/>
      <c r="G1450" s="216"/>
      <c r="H1450" s="216"/>
      <c r="I1450" s="216"/>
      <c r="J1450" s="216"/>
      <c r="K1450" s="216"/>
      <c r="L1450" s="216"/>
      <c r="N1450" s="133"/>
      <c r="O1450" s="217"/>
      <c r="P1450" s="218"/>
      <c r="Q1450" s="218"/>
      <c r="Z1450" s="130"/>
      <c r="AA1450" s="131"/>
      <c r="AB1450" s="132"/>
      <c r="AC1450" s="133"/>
      <c r="AD1450" s="131"/>
      <c r="AE1450" s="131"/>
      <c r="AF1450" s="131"/>
    </row>
    <row r="1451" spans="1:32" s="129" customFormat="1" x14ac:dyDescent="0.25">
      <c r="A1451" s="131"/>
      <c r="B1451" s="131"/>
      <c r="C1451" s="215"/>
      <c r="G1451" s="216"/>
      <c r="H1451" s="216"/>
      <c r="I1451" s="216"/>
      <c r="J1451" s="216"/>
      <c r="K1451" s="216"/>
      <c r="L1451" s="216"/>
      <c r="N1451" s="133"/>
      <c r="O1451" s="217"/>
      <c r="P1451" s="218"/>
      <c r="Q1451" s="218"/>
      <c r="Z1451" s="130"/>
      <c r="AA1451" s="131"/>
      <c r="AB1451" s="132"/>
      <c r="AC1451" s="133"/>
      <c r="AD1451" s="131"/>
      <c r="AE1451" s="131"/>
      <c r="AF1451" s="131"/>
    </row>
    <row r="1452" spans="1:32" s="129" customFormat="1" x14ac:dyDescent="0.25">
      <c r="A1452" s="131"/>
      <c r="B1452" s="131"/>
      <c r="C1452" s="215"/>
      <c r="G1452" s="216"/>
      <c r="H1452" s="216"/>
      <c r="I1452" s="216"/>
      <c r="J1452" s="216"/>
      <c r="K1452" s="216"/>
      <c r="L1452" s="216"/>
      <c r="N1452" s="133"/>
      <c r="O1452" s="217"/>
      <c r="P1452" s="218"/>
      <c r="Q1452" s="218"/>
      <c r="Z1452" s="130"/>
      <c r="AA1452" s="131"/>
      <c r="AB1452" s="132"/>
      <c r="AC1452" s="133"/>
      <c r="AD1452" s="131"/>
      <c r="AE1452" s="131"/>
      <c r="AF1452" s="131"/>
    </row>
    <row r="1453" spans="1:32" s="129" customFormat="1" x14ac:dyDescent="0.25">
      <c r="A1453" s="131"/>
      <c r="B1453" s="131"/>
      <c r="C1453" s="215"/>
      <c r="G1453" s="216"/>
      <c r="H1453" s="216"/>
      <c r="I1453" s="216"/>
      <c r="J1453" s="216"/>
      <c r="K1453" s="216"/>
      <c r="L1453" s="216"/>
      <c r="N1453" s="133"/>
      <c r="O1453" s="217"/>
      <c r="P1453" s="218"/>
      <c r="Q1453" s="218"/>
      <c r="Z1453" s="130"/>
      <c r="AA1453" s="131"/>
      <c r="AB1453" s="132"/>
      <c r="AC1453" s="133"/>
      <c r="AD1453" s="131"/>
      <c r="AE1453" s="131"/>
      <c r="AF1453" s="131"/>
    </row>
    <row r="1454" spans="1:32" s="129" customFormat="1" x14ac:dyDescent="0.25">
      <c r="A1454" s="131"/>
      <c r="B1454" s="131"/>
      <c r="C1454" s="215"/>
      <c r="G1454" s="216"/>
      <c r="H1454" s="216"/>
      <c r="I1454" s="216"/>
      <c r="J1454" s="216"/>
      <c r="K1454" s="216"/>
      <c r="L1454" s="216"/>
      <c r="N1454" s="133"/>
      <c r="O1454" s="217"/>
      <c r="P1454" s="218"/>
      <c r="Q1454" s="218"/>
      <c r="Z1454" s="130"/>
      <c r="AA1454" s="131"/>
      <c r="AB1454" s="132"/>
      <c r="AC1454" s="133"/>
      <c r="AD1454" s="131"/>
      <c r="AE1454" s="131"/>
      <c r="AF1454" s="131"/>
    </row>
    <row r="1455" spans="1:32" s="129" customFormat="1" x14ac:dyDescent="0.25">
      <c r="A1455" s="131"/>
      <c r="B1455" s="131"/>
      <c r="C1455" s="215"/>
      <c r="G1455" s="216"/>
      <c r="H1455" s="216"/>
      <c r="I1455" s="216"/>
      <c r="J1455" s="216"/>
      <c r="K1455" s="216"/>
      <c r="L1455" s="216"/>
      <c r="N1455" s="133"/>
      <c r="O1455" s="217"/>
      <c r="P1455" s="218"/>
      <c r="Q1455" s="218"/>
      <c r="Z1455" s="130"/>
      <c r="AA1455" s="131"/>
      <c r="AB1455" s="132"/>
      <c r="AC1455" s="133"/>
      <c r="AD1455" s="131"/>
      <c r="AE1455" s="131"/>
      <c r="AF1455" s="131"/>
    </row>
    <row r="1456" spans="1:32" s="129" customFormat="1" x14ac:dyDescent="0.25">
      <c r="A1456" s="131"/>
      <c r="B1456" s="131"/>
      <c r="C1456" s="215"/>
      <c r="G1456" s="216"/>
      <c r="H1456" s="216"/>
      <c r="I1456" s="216"/>
      <c r="J1456" s="216"/>
      <c r="K1456" s="216"/>
      <c r="L1456" s="216"/>
      <c r="N1456" s="133"/>
      <c r="O1456" s="217"/>
      <c r="P1456" s="218"/>
      <c r="Q1456" s="218"/>
      <c r="Z1456" s="130"/>
      <c r="AA1456" s="131"/>
      <c r="AB1456" s="132"/>
      <c r="AC1456" s="133"/>
      <c r="AD1456" s="131"/>
      <c r="AE1456" s="131"/>
      <c r="AF1456" s="131"/>
    </row>
    <row r="1457" spans="1:32" s="129" customFormat="1" x14ac:dyDescent="0.25">
      <c r="A1457" s="131"/>
      <c r="B1457" s="131"/>
      <c r="C1457" s="215"/>
      <c r="G1457" s="216"/>
      <c r="H1457" s="216"/>
      <c r="I1457" s="216"/>
      <c r="J1457" s="216"/>
      <c r="K1457" s="216"/>
      <c r="L1457" s="216"/>
      <c r="N1457" s="133"/>
      <c r="O1457" s="217"/>
      <c r="P1457" s="218"/>
      <c r="Q1457" s="218"/>
      <c r="Z1457" s="130"/>
      <c r="AA1457" s="131"/>
      <c r="AB1457" s="132"/>
      <c r="AC1457" s="133"/>
      <c r="AD1457" s="131"/>
      <c r="AE1457" s="131"/>
      <c r="AF1457" s="131"/>
    </row>
    <row r="1458" spans="1:32" s="129" customFormat="1" x14ac:dyDescent="0.25">
      <c r="A1458" s="131"/>
      <c r="B1458" s="131"/>
      <c r="C1458" s="215"/>
      <c r="G1458" s="216"/>
      <c r="H1458" s="216"/>
      <c r="I1458" s="216"/>
      <c r="J1458" s="216"/>
      <c r="K1458" s="216"/>
      <c r="L1458" s="216"/>
      <c r="N1458" s="133"/>
      <c r="O1458" s="217"/>
      <c r="P1458" s="218"/>
      <c r="Q1458" s="218"/>
      <c r="Z1458" s="130"/>
      <c r="AA1458" s="131"/>
      <c r="AB1458" s="132"/>
      <c r="AC1458" s="133"/>
      <c r="AD1458" s="131"/>
      <c r="AE1458" s="131"/>
      <c r="AF1458" s="131"/>
    </row>
    <row r="1459" spans="1:32" s="129" customFormat="1" x14ac:dyDescent="0.25">
      <c r="A1459" s="131"/>
      <c r="B1459" s="131"/>
      <c r="C1459" s="215"/>
      <c r="G1459" s="216"/>
      <c r="H1459" s="216"/>
      <c r="I1459" s="216"/>
      <c r="J1459" s="216"/>
      <c r="K1459" s="216"/>
      <c r="L1459" s="216"/>
      <c r="N1459" s="133"/>
      <c r="O1459" s="217"/>
      <c r="P1459" s="218"/>
      <c r="Q1459" s="218"/>
      <c r="Z1459" s="130"/>
      <c r="AA1459" s="131"/>
      <c r="AB1459" s="132"/>
      <c r="AC1459" s="133"/>
      <c r="AD1459" s="131"/>
      <c r="AE1459" s="131"/>
      <c r="AF1459" s="131"/>
    </row>
    <row r="1460" spans="1:32" s="129" customFormat="1" x14ac:dyDescent="0.25">
      <c r="A1460" s="131"/>
      <c r="B1460" s="131"/>
      <c r="C1460" s="215"/>
      <c r="G1460" s="216"/>
      <c r="H1460" s="216"/>
      <c r="I1460" s="216"/>
      <c r="J1460" s="216"/>
      <c r="K1460" s="216"/>
      <c r="L1460" s="216"/>
      <c r="N1460" s="133"/>
      <c r="O1460" s="217"/>
      <c r="P1460" s="218"/>
      <c r="Q1460" s="218"/>
      <c r="Z1460" s="130"/>
      <c r="AA1460" s="131"/>
      <c r="AB1460" s="132"/>
      <c r="AC1460" s="133"/>
      <c r="AD1460" s="131"/>
      <c r="AE1460" s="131"/>
      <c r="AF1460" s="131"/>
    </row>
    <row r="1461" spans="1:32" s="129" customFormat="1" x14ac:dyDescent="0.25">
      <c r="A1461" s="131"/>
      <c r="B1461" s="131"/>
      <c r="C1461" s="215"/>
      <c r="G1461" s="216"/>
      <c r="H1461" s="216"/>
      <c r="I1461" s="216"/>
      <c r="J1461" s="216"/>
      <c r="K1461" s="216"/>
      <c r="L1461" s="216"/>
      <c r="N1461" s="133"/>
      <c r="O1461" s="217"/>
      <c r="P1461" s="218"/>
      <c r="Q1461" s="218"/>
      <c r="Z1461" s="130"/>
      <c r="AA1461" s="131"/>
      <c r="AB1461" s="132"/>
      <c r="AC1461" s="133"/>
      <c r="AD1461" s="131"/>
      <c r="AE1461" s="131"/>
      <c r="AF1461" s="131"/>
    </row>
    <row r="1462" spans="1:32" s="129" customFormat="1" x14ac:dyDescent="0.25">
      <c r="A1462" s="131"/>
      <c r="B1462" s="131"/>
      <c r="C1462" s="215"/>
      <c r="G1462" s="216"/>
      <c r="H1462" s="216"/>
      <c r="I1462" s="216"/>
      <c r="J1462" s="216"/>
      <c r="K1462" s="216"/>
      <c r="L1462" s="216"/>
      <c r="N1462" s="133"/>
      <c r="O1462" s="217"/>
      <c r="P1462" s="218"/>
      <c r="Q1462" s="218"/>
      <c r="Z1462" s="130"/>
      <c r="AA1462" s="131"/>
      <c r="AB1462" s="132"/>
      <c r="AC1462" s="133"/>
      <c r="AD1462" s="131"/>
      <c r="AE1462" s="131"/>
      <c r="AF1462" s="131"/>
    </row>
    <row r="1463" spans="1:32" s="129" customFormat="1" x14ac:dyDescent="0.25">
      <c r="A1463" s="131"/>
      <c r="B1463" s="131"/>
      <c r="C1463" s="215"/>
      <c r="G1463" s="216"/>
      <c r="H1463" s="216"/>
      <c r="I1463" s="216"/>
      <c r="J1463" s="216"/>
      <c r="K1463" s="216"/>
      <c r="L1463" s="216"/>
      <c r="N1463" s="133"/>
      <c r="O1463" s="217"/>
      <c r="P1463" s="218"/>
      <c r="Q1463" s="218"/>
      <c r="Z1463" s="130"/>
      <c r="AA1463" s="131"/>
      <c r="AB1463" s="132"/>
      <c r="AC1463" s="133"/>
      <c r="AD1463" s="131"/>
      <c r="AE1463" s="131"/>
      <c r="AF1463" s="131"/>
    </row>
    <row r="1464" spans="1:32" s="129" customFormat="1" x14ac:dyDescent="0.25">
      <c r="A1464" s="131"/>
      <c r="B1464" s="131"/>
      <c r="C1464" s="215"/>
      <c r="G1464" s="216"/>
      <c r="H1464" s="216"/>
      <c r="I1464" s="216"/>
      <c r="J1464" s="216"/>
      <c r="K1464" s="216"/>
      <c r="L1464" s="216"/>
      <c r="N1464" s="133"/>
      <c r="O1464" s="217"/>
      <c r="P1464" s="218"/>
      <c r="Q1464" s="218"/>
      <c r="Z1464" s="130"/>
      <c r="AA1464" s="131"/>
      <c r="AB1464" s="132"/>
      <c r="AC1464" s="133"/>
      <c r="AD1464" s="131"/>
      <c r="AE1464" s="131"/>
      <c r="AF1464" s="131"/>
    </row>
    <row r="1465" spans="1:32" s="129" customFormat="1" x14ac:dyDescent="0.25">
      <c r="A1465" s="131"/>
      <c r="B1465" s="131"/>
      <c r="C1465" s="215"/>
      <c r="G1465" s="216"/>
      <c r="H1465" s="216"/>
      <c r="I1465" s="216"/>
      <c r="J1465" s="216"/>
      <c r="K1465" s="216"/>
      <c r="L1465" s="216"/>
      <c r="N1465" s="133"/>
      <c r="O1465" s="217"/>
      <c r="P1465" s="218"/>
      <c r="Q1465" s="218"/>
      <c r="Z1465" s="130"/>
      <c r="AA1465" s="131"/>
      <c r="AB1465" s="132"/>
      <c r="AC1465" s="133"/>
      <c r="AD1465" s="131"/>
      <c r="AE1465" s="131"/>
      <c r="AF1465" s="131"/>
    </row>
    <row r="1466" spans="1:32" s="129" customFormat="1" x14ac:dyDescent="0.25">
      <c r="A1466" s="131"/>
      <c r="B1466" s="131"/>
      <c r="C1466" s="215"/>
      <c r="G1466" s="216"/>
      <c r="H1466" s="216"/>
      <c r="I1466" s="216"/>
      <c r="J1466" s="216"/>
      <c r="K1466" s="216"/>
      <c r="L1466" s="216"/>
      <c r="N1466" s="133"/>
      <c r="O1466" s="217"/>
      <c r="P1466" s="218"/>
      <c r="Q1466" s="218"/>
      <c r="Z1466" s="130"/>
      <c r="AA1466" s="131"/>
      <c r="AB1466" s="132"/>
      <c r="AC1466" s="133"/>
      <c r="AD1466" s="131"/>
      <c r="AE1466" s="131"/>
      <c r="AF1466" s="131"/>
    </row>
    <row r="1467" spans="1:32" s="129" customFormat="1" x14ac:dyDescent="0.25">
      <c r="A1467" s="131"/>
      <c r="B1467" s="131"/>
      <c r="C1467" s="215"/>
      <c r="G1467" s="216"/>
      <c r="H1467" s="216"/>
      <c r="I1467" s="216"/>
      <c r="J1467" s="216"/>
      <c r="K1467" s="216"/>
      <c r="L1467" s="216"/>
      <c r="N1467" s="133"/>
      <c r="O1467" s="217"/>
      <c r="P1467" s="218"/>
      <c r="Q1467" s="218"/>
      <c r="Z1467" s="130"/>
      <c r="AA1467" s="131"/>
      <c r="AB1467" s="132"/>
      <c r="AC1467" s="133"/>
      <c r="AD1467" s="131"/>
      <c r="AE1467" s="131"/>
      <c r="AF1467" s="131"/>
    </row>
    <row r="1468" spans="1:32" s="129" customFormat="1" x14ac:dyDescent="0.25">
      <c r="A1468" s="131"/>
      <c r="B1468" s="131"/>
      <c r="C1468" s="215"/>
      <c r="G1468" s="216"/>
      <c r="H1468" s="216"/>
      <c r="I1468" s="216"/>
      <c r="J1468" s="216"/>
      <c r="K1468" s="216"/>
      <c r="L1468" s="216"/>
      <c r="N1468" s="133"/>
      <c r="O1468" s="217"/>
      <c r="P1468" s="218"/>
      <c r="Q1468" s="218"/>
      <c r="Z1468" s="130"/>
      <c r="AA1468" s="131"/>
      <c r="AB1468" s="132"/>
      <c r="AC1468" s="133"/>
      <c r="AD1468" s="131"/>
      <c r="AE1468" s="131"/>
      <c r="AF1468" s="131"/>
    </row>
    <row r="1469" spans="1:32" s="129" customFormat="1" x14ac:dyDescent="0.25">
      <c r="A1469" s="131"/>
      <c r="B1469" s="131"/>
      <c r="C1469" s="215"/>
      <c r="G1469" s="216"/>
      <c r="H1469" s="216"/>
      <c r="I1469" s="216"/>
      <c r="J1469" s="216"/>
      <c r="K1469" s="216"/>
      <c r="L1469" s="216"/>
      <c r="N1469" s="133"/>
      <c r="O1469" s="217"/>
      <c r="P1469" s="218"/>
      <c r="Q1469" s="218"/>
      <c r="Z1469" s="130"/>
      <c r="AA1469" s="131"/>
      <c r="AB1469" s="132"/>
      <c r="AC1469" s="133"/>
      <c r="AD1469" s="131"/>
      <c r="AE1469" s="131"/>
      <c r="AF1469" s="131"/>
    </row>
    <row r="1470" spans="1:32" s="129" customFormat="1" x14ac:dyDescent="0.25">
      <c r="A1470" s="131"/>
      <c r="B1470" s="131"/>
      <c r="C1470" s="215"/>
      <c r="G1470" s="216"/>
      <c r="H1470" s="216"/>
      <c r="I1470" s="216"/>
      <c r="J1470" s="216"/>
      <c r="K1470" s="216"/>
      <c r="L1470" s="216"/>
      <c r="N1470" s="133"/>
      <c r="O1470" s="217"/>
      <c r="P1470" s="218"/>
      <c r="Q1470" s="218"/>
      <c r="Z1470" s="130"/>
      <c r="AA1470" s="131"/>
      <c r="AB1470" s="132"/>
      <c r="AC1470" s="133"/>
      <c r="AD1470" s="131"/>
      <c r="AE1470" s="131"/>
      <c r="AF1470" s="131"/>
    </row>
    <row r="1471" spans="1:32" s="129" customFormat="1" x14ac:dyDescent="0.25">
      <c r="A1471" s="131"/>
      <c r="B1471" s="131"/>
      <c r="C1471" s="215"/>
      <c r="G1471" s="216"/>
      <c r="H1471" s="216"/>
      <c r="I1471" s="216"/>
      <c r="J1471" s="216"/>
      <c r="K1471" s="216"/>
      <c r="L1471" s="216"/>
      <c r="N1471" s="133"/>
      <c r="O1471" s="217"/>
      <c r="P1471" s="218"/>
      <c r="Q1471" s="218"/>
      <c r="Z1471" s="130"/>
      <c r="AA1471" s="131"/>
      <c r="AB1471" s="132"/>
      <c r="AC1471" s="133"/>
      <c r="AD1471" s="131"/>
      <c r="AE1471" s="131"/>
      <c r="AF1471" s="131"/>
    </row>
    <row r="1472" spans="1:32" s="129" customFormat="1" x14ac:dyDescent="0.25">
      <c r="A1472" s="131"/>
      <c r="B1472" s="131"/>
      <c r="C1472" s="215"/>
      <c r="G1472" s="216"/>
      <c r="H1472" s="216"/>
      <c r="I1472" s="216"/>
      <c r="J1472" s="216"/>
      <c r="K1472" s="216"/>
      <c r="L1472" s="216"/>
      <c r="N1472" s="133"/>
      <c r="O1472" s="217"/>
      <c r="P1472" s="218"/>
      <c r="Q1472" s="218"/>
      <c r="Z1472" s="130"/>
      <c r="AA1472" s="131"/>
      <c r="AB1472" s="132"/>
      <c r="AC1472" s="133"/>
      <c r="AD1472" s="131"/>
      <c r="AE1472" s="131"/>
      <c r="AF1472" s="131"/>
    </row>
    <row r="1473" spans="1:32" s="129" customFormat="1" x14ac:dyDescent="0.25">
      <c r="A1473" s="131"/>
      <c r="B1473" s="131"/>
      <c r="C1473" s="215"/>
      <c r="G1473" s="216"/>
      <c r="H1473" s="216"/>
      <c r="I1473" s="216"/>
      <c r="J1473" s="216"/>
      <c r="K1473" s="216"/>
      <c r="L1473" s="216"/>
      <c r="N1473" s="133"/>
      <c r="O1473" s="217"/>
      <c r="P1473" s="218"/>
      <c r="Q1473" s="218"/>
      <c r="Z1473" s="130"/>
      <c r="AA1473" s="131"/>
      <c r="AB1473" s="132"/>
      <c r="AC1473" s="133"/>
      <c r="AD1473" s="131"/>
      <c r="AE1473" s="131"/>
      <c r="AF1473" s="131"/>
    </row>
    <row r="1474" spans="1:32" s="129" customFormat="1" x14ac:dyDescent="0.25">
      <c r="A1474" s="131"/>
      <c r="B1474" s="131"/>
      <c r="C1474" s="215"/>
      <c r="G1474" s="216"/>
      <c r="H1474" s="216"/>
      <c r="I1474" s="216"/>
      <c r="J1474" s="216"/>
      <c r="K1474" s="216"/>
      <c r="L1474" s="216"/>
      <c r="N1474" s="133"/>
      <c r="O1474" s="217"/>
      <c r="P1474" s="218"/>
      <c r="Q1474" s="218"/>
      <c r="Z1474" s="130"/>
      <c r="AA1474" s="131"/>
      <c r="AB1474" s="132"/>
      <c r="AC1474" s="133"/>
      <c r="AD1474" s="131"/>
      <c r="AE1474" s="131"/>
      <c r="AF1474" s="131"/>
    </row>
    <row r="1475" spans="1:32" s="129" customFormat="1" x14ac:dyDescent="0.25">
      <c r="A1475" s="131"/>
      <c r="B1475" s="131"/>
      <c r="C1475" s="215"/>
      <c r="G1475" s="216"/>
      <c r="H1475" s="216"/>
      <c r="I1475" s="216"/>
      <c r="J1475" s="216"/>
      <c r="K1475" s="216"/>
      <c r="L1475" s="216"/>
      <c r="N1475" s="133"/>
      <c r="O1475" s="217"/>
      <c r="P1475" s="218"/>
      <c r="Q1475" s="218"/>
      <c r="Z1475" s="130"/>
      <c r="AA1475" s="131"/>
      <c r="AB1475" s="132"/>
      <c r="AC1475" s="133"/>
      <c r="AD1475" s="131"/>
      <c r="AE1475" s="131"/>
      <c r="AF1475" s="131"/>
    </row>
    <row r="1476" spans="1:32" s="129" customFormat="1" x14ac:dyDescent="0.25">
      <c r="A1476" s="131"/>
      <c r="B1476" s="131"/>
      <c r="C1476" s="215"/>
      <c r="G1476" s="216"/>
      <c r="H1476" s="216"/>
      <c r="I1476" s="216"/>
      <c r="J1476" s="216"/>
      <c r="K1476" s="216"/>
      <c r="L1476" s="216"/>
      <c r="N1476" s="133"/>
      <c r="O1476" s="217"/>
      <c r="P1476" s="218"/>
      <c r="Q1476" s="218"/>
      <c r="Z1476" s="130"/>
      <c r="AA1476" s="131"/>
      <c r="AB1476" s="132"/>
      <c r="AC1476" s="133"/>
      <c r="AD1476" s="131"/>
      <c r="AE1476" s="131"/>
      <c r="AF1476" s="131"/>
    </row>
    <row r="1477" spans="1:32" s="129" customFormat="1" x14ac:dyDescent="0.25">
      <c r="A1477" s="131"/>
      <c r="B1477" s="131"/>
      <c r="C1477" s="215"/>
      <c r="G1477" s="216"/>
      <c r="H1477" s="216"/>
      <c r="I1477" s="216"/>
      <c r="J1477" s="216"/>
      <c r="K1477" s="216"/>
      <c r="L1477" s="216"/>
      <c r="N1477" s="133"/>
      <c r="O1477" s="217"/>
      <c r="P1477" s="218"/>
      <c r="Q1477" s="218"/>
      <c r="Z1477" s="130"/>
      <c r="AA1477" s="131"/>
      <c r="AB1477" s="132"/>
      <c r="AC1477" s="133"/>
      <c r="AD1477" s="131"/>
      <c r="AE1477" s="131"/>
      <c r="AF1477" s="131"/>
    </row>
    <row r="1478" spans="1:32" s="129" customFormat="1" x14ac:dyDescent="0.25">
      <c r="A1478" s="131"/>
      <c r="B1478" s="131"/>
      <c r="C1478" s="215"/>
      <c r="G1478" s="216"/>
      <c r="H1478" s="216"/>
      <c r="I1478" s="216"/>
      <c r="J1478" s="216"/>
      <c r="K1478" s="216"/>
      <c r="L1478" s="216"/>
      <c r="N1478" s="133"/>
      <c r="O1478" s="217"/>
      <c r="P1478" s="218"/>
      <c r="Q1478" s="218"/>
      <c r="Z1478" s="130"/>
      <c r="AA1478" s="131"/>
      <c r="AB1478" s="132"/>
      <c r="AC1478" s="133"/>
      <c r="AD1478" s="131"/>
      <c r="AE1478" s="131"/>
      <c r="AF1478" s="131"/>
    </row>
    <row r="1479" spans="1:32" s="129" customFormat="1" x14ac:dyDescent="0.25">
      <c r="A1479" s="131"/>
      <c r="B1479" s="131"/>
      <c r="C1479" s="215"/>
      <c r="G1479" s="216"/>
      <c r="H1479" s="216"/>
      <c r="I1479" s="216"/>
      <c r="J1479" s="216"/>
      <c r="K1479" s="216"/>
      <c r="L1479" s="216"/>
      <c r="N1479" s="133"/>
      <c r="O1479" s="217"/>
      <c r="P1479" s="218"/>
      <c r="Q1479" s="218"/>
      <c r="Z1479" s="130"/>
      <c r="AA1479" s="131"/>
      <c r="AB1479" s="132"/>
      <c r="AC1479" s="133"/>
      <c r="AD1479" s="131"/>
      <c r="AE1479" s="131"/>
      <c r="AF1479" s="131"/>
    </row>
    <row r="1480" spans="1:32" s="129" customFormat="1" x14ac:dyDescent="0.25">
      <c r="A1480" s="131"/>
      <c r="B1480" s="131"/>
      <c r="C1480" s="215"/>
      <c r="G1480" s="216"/>
      <c r="H1480" s="216"/>
      <c r="I1480" s="216"/>
      <c r="J1480" s="216"/>
      <c r="K1480" s="216"/>
      <c r="L1480" s="216"/>
      <c r="N1480" s="133"/>
      <c r="O1480" s="217"/>
      <c r="P1480" s="218"/>
      <c r="Q1480" s="218"/>
      <c r="Z1480" s="130"/>
      <c r="AA1480" s="131"/>
      <c r="AB1480" s="132"/>
      <c r="AC1480" s="133"/>
      <c r="AD1480" s="131"/>
      <c r="AE1480" s="131"/>
      <c r="AF1480" s="131"/>
    </row>
    <row r="1481" spans="1:32" s="129" customFormat="1" x14ac:dyDescent="0.25">
      <c r="A1481" s="131"/>
      <c r="B1481" s="131"/>
      <c r="C1481" s="215"/>
      <c r="G1481" s="216"/>
      <c r="H1481" s="216"/>
      <c r="I1481" s="216"/>
      <c r="J1481" s="216"/>
      <c r="K1481" s="216"/>
      <c r="L1481" s="216"/>
      <c r="N1481" s="133"/>
      <c r="O1481" s="217"/>
      <c r="P1481" s="218"/>
      <c r="Q1481" s="218"/>
      <c r="Z1481" s="130"/>
      <c r="AA1481" s="131"/>
      <c r="AB1481" s="132"/>
      <c r="AC1481" s="133"/>
      <c r="AD1481" s="131"/>
      <c r="AE1481" s="131"/>
      <c r="AF1481" s="131"/>
    </row>
    <row r="1482" spans="1:32" s="129" customFormat="1" x14ac:dyDescent="0.25">
      <c r="A1482" s="131"/>
      <c r="B1482" s="131"/>
      <c r="C1482" s="215"/>
      <c r="G1482" s="216"/>
      <c r="H1482" s="216"/>
      <c r="I1482" s="216"/>
      <c r="J1482" s="216"/>
      <c r="K1482" s="216"/>
      <c r="L1482" s="216"/>
      <c r="N1482" s="133"/>
      <c r="O1482" s="217"/>
      <c r="P1482" s="218"/>
      <c r="Q1482" s="218"/>
      <c r="Z1482" s="130"/>
      <c r="AA1482" s="131"/>
      <c r="AB1482" s="132"/>
      <c r="AC1482" s="133"/>
      <c r="AD1482" s="131"/>
      <c r="AE1482" s="131"/>
      <c r="AF1482" s="131"/>
    </row>
    <row r="1483" spans="1:32" s="129" customFormat="1" x14ac:dyDescent="0.25">
      <c r="A1483" s="131"/>
      <c r="B1483" s="131"/>
      <c r="C1483" s="215"/>
      <c r="G1483" s="216"/>
      <c r="H1483" s="216"/>
      <c r="I1483" s="216"/>
      <c r="J1483" s="216"/>
      <c r="K1483" s="216"/>
      <c r="L1483" s="216"/>
      <c r="N1483" s="133"/>
      <c r="O1483" s="217"/>
      <c r="P1483" s="218"/>
      <c r="Q1483" s="218"/>
      <c r="Z1483" s="130"/>
      <c r="AA1483" s="131"/>
      <c r="AB1483" s="132"/>
      <c r="AC1483" s="133"/>
      <c r="AD1483" s="131"/>
      <c r="AE1483" s="131"/>
      <c r="AF1483" s="131"/>
    </row>
    <row r="1484" spans="1:32" s="129" customFormat="1" x14ac:dyDescent="0.25">
      <c r="A1484" s="131"/>
      <c r="B1484" s="131"/>
      <c r="C1484" s="215"/>
      <c r="G1484" s="216"/>
      <c r="H1484" s="216"/>
      <c r="I1484" s="216"/>
      <c r="J1484" s="216"/>
      <c r="K1484" s="216"/>
      <c r="L1484" s="216"/>
      <c r="N1484" s="133"/>
      <c r="O1484" s="217"/>
      <c r="P1484" s="218"/>
      <c r="Q1484" s="218"/>
      <c r="Z1484" s="130"/>
      <c r="AA1484" s="131"/>
      <c r="AB1484" s="132"/>
      <c r="AC1484" s="133"/>
      <c r="AD1484" s="131"/>
      <c r="AE1484" s="131"/>
      <c r="AF1484" s="131"/>
    </row>
    <row r="1485" spans="1:32" s="129" customFormat="1" x14ac:dyDescent="0.25">
      <c r="A1485" s="131"/>
      <c r="B1485" s="131"/>
      <c r="C1485" s="215"/>
      <c r="G1485" s="216"/>
      <c r="H1485" s="216"/>
      <c r="I1485" s="216"/>
      <c r="J1485" s="216"/>
      <c r="K1485" s="216"/>
      <c r="L1485" s="216"/>
      <c r="N1485" s="133"/>
      <c r="O1485" s="217"/>
      <c r="P1485" s="218"/>
      <c r="Q1485" s="218"/>
      <c r="Z1485" s="130"/>
      <c r="AA1485" s="131"/>
      <c r="AB1485" s="132"/>
      <c r="AC1485" s="133"/>
      <c r="AD1485" s="131"/>
      <c r="AE1485" s="131"/>
      <c r="AF1485" s="131"/>
    </row>
    <row r="1486" spans="1:32" s="129" customFormat="1" x14ac:dyDescent="0.25">
      <c r="A1486" s="131"/>
      <c r="B1486" s="131"/>
      <c r="C1486" s="215"/>
      <c r="G1486" s="216"/>
      <c r="H1486" s="216"/>
      <c r="I1486" s="216"/>
      <c r="J1486" s="216"/>
      <c r="K1486" s="216"/>
      <c r="L1486" s="216"/>
      <c r="N1486" s="133"/>
      <c r="O1486" s="217"/>
      <c r="P1486" s="218"/>
      <c r="Q1486" s="218"/>
      <c r="Z1486" s="130"/>
      <c r="AA1486" s="131"/>
      <c r="AB1486" s="132"/>
      <c r="AC1486" s="133"/>
      <c r="AD1486" s="131"/>
      <c r="AE1486" s="131"/>
      <c r="AF1486" s="131"/>
    </row>
    <row r="1487" spans="1:32" s="129" customFormat="1" x14ac:dyDescent="0.25">
      <c r="A1487" s="131"/>
      <c r="B1487" s="131"/>
      <c r="C1487" s="215"/>
      <c r="G1487" s="216"/>
      <c r="H1487" s="216"/>
      <c r="I1487" s="216"/>
      <c r="J1487" s="216"/>
      <c r="K1487" s="216"/>
      <c r="L1487" s="216"/>
      <c r="N1487" s="133"/>
      <c r="O1487" s="217"/>
      <c r="P1487" s="218"/>
      <c r="Q1487" s="218"/>
      <c r="Z1487" s="130"/>
      <c r="AA1487" s="131"/>
      <c r="AB1487" s="132"/>
      <c r="AC1487" s="133"/>
      <c r="AD1487" s="131"/>
      <c r="AE1487" s="131"/>
      <c r="AF1487" s="131"/>
    </row>
    <row r="1488" spans="1:32" s="129" customFormat="1" x14ac:dyDescent="0.25">
      <c r="A1488" s="131"/>
      <c r="B1488" s="131"/>
      <c r="C1488" s="215"/>
      <c r="G1488" s="216"/>
      <c r="H1488" s="216"/>
      <c r="I1488" s="216"/>
      <c r="J1488" s="216"/>
      <c r="K1488" s="216"/>
      <c r="L1488" s="216"/>
      <c r="N1488" s="133"/>
      <c r="O1488" s="217"/>
      <c r="P1488" s="218"/>
      <c r="Q1488" s="218"/>
      <c r="Z1488" s="130"/>
      <c r="AA1488" s="131"/>
      <c r="AB1488" s="132"/>
      <c r="AC1488" s="133"/>
      <c r="AD1488" s="131"/>
      <c r="AE1488" s="131"/>
      <c r="AF1488" s="131"/>
    </row>
    <row r="1489" spans="1:32" s="129" customFormat="1" x14ac:dyDescent="0.25">
      <c r="A1489" s="131"/>
      <c r="B1489" s="131"/>
      <c r="C1489" s="215"/>
      <c r="G1489" s="216"/>
      <c r="H1489" s="216"/>
      <c r="I1489" s="216"/>
      <c r="J1489" s="216"/>
      <c r="K1489" s="216"/>
      <c r="L1489" s="216"/>
      <c r="N1489" s="133"/>
      <c r="O1489" s="217"/>
      <c r="P1489" s="218"/>
      <c r="Q1489" s="218"/>
      <c r="Z1489" s="130"/>
      <c r="AA1489" s="131"/>
      <c r="AB1489" s="132"/>
      <c r="AC1489" s="133"/>
      <c r="AD1489" s="131"/>
      <c r="AE1489" s="131"/>
      <c r="AF1489" s="131"/>
    </row>
    <row r="1490" spans="1:32" s="129" customFormat="1" x14ac:dyDescent="0.25">
      <c r="A1490" s="131"/>
      <c r="B1490" s="131"/>
      <c r="C1490" s="215"/>
      <c r="G1490" s="216"/>
      <c r="H1490" s="216"/>
      <c r="I1490" s="216"/>
      <c r="J1490" s="216"/>
      <c r="K1490" s="216"/>
      <c r="L1490" s="216"/>
      <c r="N1490" s="133"/>
      <c r="O1490" s="217"/>
      <c r="P1490" s="218"/>
      <c r="Q1490" s="218"/>
      <c r="Z1490" s="130"/>
      <c r="AA1490" s="131"/>
      <c r="AB1490" s="132"/>
      <c r="AC1490" s="133"/>
      <c r="AD1490" s="131"/>
      <c r="AE1490" s="131"/>
      <c r="AF1490" s="131"/>
    </row>
    <row r="1491" spans="1:32" s="129" customFormat="1" x14ac:dyDescent="0.25">
      <c r="A1491" s="131"/>
      <c r="B1491" s="131"/>
      <c r="C1491" s="215"/>
      <c r="G1491" s="216"/>
      <c r="H1491" s="216"/>
      <c r="I1491" s="216"/>
      <c r="J1491" s="216"/>
      <c r="K1491" s="216"/>
      <c r="L1491" s="216"/>
      <c r="N1491" s="133"/>
      <c r="O1491" s="217"/>
      <c r="P1491" s="218"/>
      <c r="Q1491" s="218"/>
      <c r="Z1491" s="130"/>
      <c r="AA1491" s="131"/>
      <c r="AB1491" s="132"/>
      <c r="AC1491" s="133"/>
      <c r="AD1491" s="131"/>
      <c r="AE1491" s="131"/>
      <c r="AF1491" s="131"/>
    </row>
    <row r="1492" spans="1:32" s="129" customFormat="1" x14ac:dyDescent="0.25">
      <c r="A1492" s="131"/>
      <c r="B1492" s="131"/>
      <c r="C1492" s="215"/>
      <c r="G1492" s="216"/>
      <c r="H1492" s="216"/>
      <c r="I1492" s="216"/>
      <c r="J1492" s="216"/>
      <c r="K1492" s="216"/>
      <c r="L1492" s="216"/>
      <c r="N1492" s="133"/>
      <c r="O1492" s="217"/>
      <c r="P1492" s="218"/>
      <c r="Q1492" s="218"/>
      <c r="Z1492" s="130"/>
      <c r="AA1492" s="131"/>
      <c r="AB1492" s="132"/>
      <c r="AC1492" s="133"/>
      <c r="AD1492" s="131"/>
      <c r="AE1492" s="131"/>
      <c r="AF1492" s="131"/>
    </row>
    <row r="1493" spans="1:32" s="129" customFormat="1" x14ac:dyDescent="0.25">
      <c r="A1493" s="131"/>
      <c r="B1493" s="131"/>
      <c r="C1493" s="215"/>
      <c r="G1493" s="216"/>
      <c r="H1493" s="216"/>
      <c r="I1493" s="216"/>
      <c r="J1493" s="216"/>
      <c r="K1493" s="216"/>
      <c r="L1493" s="216"/>
      <c r="N1493" s="133"/>
      <c r="O1493" s="217"/>
      <c r="P1493" s="218"/>
      <c r="Q1493" s="218"/>
      <c r="Z1493" s="130"/>
      <c r="AA1493" s="131"/>
      <c r="AB1493" s="132"/>
      <c r="AC1493" s="133"/>
      <c r="AD1493" s="131"/>
      <c r="AE1493" s="131"/>
      <c r="AF1493" s="131"/>
    </row>
    <row r="1494" spans="1:32" s="129" customFormat="1" x14ac:dyDescent="0.25">
      <c r="A1494" s="131"/>
      <c r="B1494" s="131"/>
      <c r="C1494" s="215"/>
      <c r="G1494" s="216"/>
      <c r="H1494" s="216"/>
      <c r="I1494" s="216"/>
      <c r="J1494" s="216"/>
      <c r="K1494" s="216"/>
      <c r="L1494" s="216"/>
      <c r="N1494" s="133"/>
      <c r="O1494" s="217"/>
      <c r="P1494" s="218"/>
      <c r="Q1494" s="218"/>
      <c r="Z1494" s="130"/>
      <c r="AA1494" s="131"/>
      <c r="AB1494" s="132"/>
      <c r="AC1494" s="133"/>
      <c r="AD1494" s="131"/>
      <c r="AE1494" s="131"/>
      <c r="AF1494" s="131"/>
    </row>
    <row r="1495" spans="1:32" s="129" customFormat="1" x14ac:dyDescent="0.25">
      <c r="A1495" s="131"/>
      <c r="B1495" s="131"/>
      <c r="C1495" s="215"/>
      <c r="G1495" s="216"/>
      <c r="H1495" s="216"/>
      <c r="I1495" s="216"/>
      <c r="J1495" s="216"/>
      <c r="K1495" s="216"/>
      <c r="L1495" s="216"/>
      <c r="N1495" s="133"/>
      <c r="O1495" s="217"/>
      <c r="P1495" s="218"/>
      <c r="Q1495" s="218"/>
      <c r="Z1495" s="130"/>
      <c r="AA1495" s="131"/>
      <c r="AB1495" s="132"/>
      <c r="AC1495" s="133"/>
      <c r="AD1495" s="131"/>
      <c r="AE1495" s="131"/>
      <c r="AF1495" s="131"/>
    </row>
    <row r="1496" spans="1:32" s="129" customFormat="1" x14ac:dyDescent="0.25">
      <c r="A1496" s="131"/>
      <c r="B1496" s="131"/>
      <c r="C1496" s="215"/>
      <c r="G1496" s="216"/>
      <c r="H1496" s="216"/>
      <c r="I1496" s="216"/>
      <c r="J1496" s="216"/>
      <c r="K1496" s="216"/>
      <c r="L1496" s="216"/>
      <c r="N1496" s="133"/>
      <c r="O1496" s="217"/>
      <c r="P1496" s="218"/>
      <c r="Q1496" s="218"/>
      <c r="Z1496" s="130"/>
      <c r="AA1496" s="131"/>
      <c r="AB1496" s="132"/>
      <c r="AC1496" s="133"/>
      <c r="AD1496" s="131"/>
      <c r="AE1496" s="131"/>
      <c r="AF1496" s="131"/>
    </row>
    <row r="1497" spans="1:32" s="129" customFormat="1" x14ac:dyDescent="0.25">
      <c r="A1497" s="131"/>
      <c r="B1497" s="131"/>
      <c r="C1497" s="215"/>
      <c r="G1497" s="216"/>
      <c r="H1497" s="216"/>
      <c r="I1497" s="216"/>
      <c r="J1497" s="216"/>
      <c r="K1497" s="216"/>
      <c r="L1497" s="216"/>
      <c r="N1497" s="133"/>
      <c r="O1497" s="217"/>
      <c r="P1497" s="218"/>
      <c r="Q1497" s="218"/>
      <c r="Z1497" s="130"/>
      <c r="AA1497" s="131"/>
      <c r="AB1497" s="132"/>
      <c r="AC1497" s="133"/>
      <c r="AD1497" s="131"/>
      <c r="AE1497" s="131"/>
      <c r="AF1497" s="131"/>
    </row>
    <row r="1498" spans="1:32" s="129" customFormat="1" x14ac:dyDescent="0.25">
      <c r="A1498" s="131"/>
      <c r="B1498" s="131"/>
      <c r="C1498" s="215"/>
      <c r="G1498" s="216"/>
      <c r="H1498" s="216"/>
      <c r="I1498" s="216"/>
      <c r="J1498" s="216"/>
      <c r="K1498" s="216"/>
      <c r="L1498" s="216"/>
      <c r="N1498" s="133"/>
      <c r="O1498" s="217"/>
      <c r="P1498" s="218"/>
      <c r="Q1498" s="218"/>
      <c r="Z1498" s="130"/>
      <c r="AA1498" s="131"/>
      <c r="AB1498" s="132"/>
      <c r="AC1498" s="133"/>
      <c r="AD1498" s="131"/>
      <c r="AE1498" s="131"/>
      <c r="AF1498" s="131"/>
    </row>
    <row r="1499" spans="1:32" s="129" customFormat="1" x14ac:dyDescent="0.25">
      <c r="A1499" s="131"/>
      <c r="B1499" s="131"/>
      <c r="C1499" s="215"/>
      <c r="G1499" s="216"/>
      <c r="H1499" s="216"/>
      <c r="I1499" s="216"/>
      <c r="J1499" s="216"/>
      <c r="K1499" s="216"/>
      <c r="L1499" s="216"/>
      <c r="N1499" s="133"/>
      <c r="O1499" s="217"/>
      <c r="P1499" s="218"/>
      <c r="Q1499" s="218"/>
      <c r="Z1499" s="130"/>
      <c r="AA1499" s="131"/>
      <c r="AB1499" s="132"/>
      <c r="AC1499" s="133"/>
      <c r="AD1499" s="131"/>
      <c r="AE1499" s="131"/>
      <c r="AF1499" s="131"/>
    </row>
    <row r="1500" spans="1:32" s="129" customFormat="1" x14ac:dyDescent="0.25">
      <c r="A1500" s="131"/>
      <c r="B1500" s="131"/>
      <c r="C1500" s="215"/>
      <c r="G1500" s="216"/>
      <c r="H1500" s="216"/>
      <c r="I1500" s="216"/>
      <c r="J1500" s="216"/>
      <c r="K1500" s="216"/>
      <c r="L1500" s="216"/>
      <c r="N1500" s="133"/>
      <c r="O1500" s="217"/>
      <c r="P1500" s="218"/>
      <c r="Q1500" s="218"/>
      <c r="Z1500" s="130"/>
      <c r="AA1500" s="131"/>
      <c r="AB1500" s="132"/>
      <c r="AC1500" s="133"/>
      <c r="AD1500" s="131"/>
      <c r="AE1500" s="131"/>
      <c r="AF1500" s="131"/>
    </row>
    <row r="1501" spans="1:32" s="129" customFormat="1" x14ac:dyDescent="0.25">
      <c r="A1501" s="131"/>
      <c r="B1501" s="131"/>
      <c r="C1501" s="215"/>
      <c r="G1501" s="216"/>
      <c r="H1501" s="216"/>
      <c r="I1501" s="216"/>
      <c r="J1501" s="216"/>
      <c r="K1501" s="216"/>
      <c r="L1501" s="216"/>
      <c r="N1501" s="133"/>
      <c r="O1501" s="217"/>
      <c r="P1501" s="218"/>
      <c r="Q1501" s="218"/>
      <c r="Z1501" s="130"/>
      <c r="AA1501" s="131"/>
      <c r="AB1501" s="132"/>
      <c r="AC1501" s="133"/>
      <c r="AD1501" s="131"/>
      <c r="AE1501" s="131"/>
      <c r="AF1501" s="131"/>
    </row>
  </sheetData>
  <sheetProtection algorithmName="SHA-512" hashValue="m7FUlNiEFXckeZrXZLuDKXtUOZwVGH7+Rie7EIsXHc6BSNToOw7tRau3ULTOmZQHy4iH3wQdIOGuoG1MdjLThg==" saltValue="vUBJ+U3Dmky+ifeyZ8ThoA==" spinCount="100000" sheet="1" objects="1" scenarios="1"/>
  <mergeCells count="18">
    <mergeCell ref="A1:R2"/>
    <mergeCell ref="A3:R4"/>
    <mergeCell ref="A5:R5"/>
    <mergeCell ref="A6:C6"/>
    <mergeCell ref="A7:C7"/>
    <mergeCell ref="A11:R11"/>
    <mergeCell ref="A12:R12"/>
    <mergeCell ref="A9:C9"/>
    <mergeCell ref="D6:R6"/>
    <mergeCell ref="D7:R7"/>
    <mergeCell ref="D8:R8"/>
    <mergeCell ref="D9:R9"/>
    <mergeCell ref="A8:C8"/>
    <mergeCell ref="B14:G14"/>
    <mergeCell ref="B15:F15"/>
    <mergeCell ref="B16:F16"/>
    <mergeCell ref="B17:F17"/>
    <mergeCell ref="B18:F18"/>
  </mergeCells>
  <hyperlinks>
    <hyperlink ref="D7" r:id="rId1" xr:uid="{9999E64E-00E4-43B4-B397-26D2311E3278}"/>
    <hyperlink ref="D9" r:id="rId2" xr:uid="{F9288BAD-080F-4DE4-A77E-BF4ADFD611C1}"/>
    <hyperlink ref="A5" r:id="rId3" xr:uid="{776C4854-7CE0-4AC8-9F52-1C5ABE30BD03}"/>
  </hyperlinks>
  <pageMargins left="0.7" right="0.7" top="0.75" bottom="0.75" header="0.3" footer="0.3"/>
  <pageSetup paperSize="9" orientation="portrait" r:id="rId4"/>
  <picture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DF8A2B-B98E-42B2-9DBC-FA47CBA914C8}">
  <dimension ref="A1:AB1529"/>
  <sheetViews>
    <sheetView zoomScale="55" zoomScaleNormal="55" workbookViewId="0">
      <selection activeCell="Q40" sqref="Q40:T43"/>
    </sheetView>
    <sheetView zoomScaleNormal="100" workbookViewId="1">
      <selection activeCell="Q40" sqref="Q40"/>
    </sheetView>
  </sheetViews>
  <sheetFormatPr defaultRowHeight="15" customHeight="1" x14ac:dyDescent="0.25"/>
  <cols>
    <col min="1" max="3" width="21.42578125" style="26" customWidth="1"/>
    <col min="4" max="4" width="21.42578125" style="27" customWidth="1"/>
    <col min="5" max="5" width="21.42578125" style="28" customWidth="1"/>
    <col min="6" max="6" width="28.140625" style="3" customWidth="1"/>
    <col min="7" max="7" width="22.5703125" style="3" customWidth="1"/>
    <col min="8" max="8" width="28.140625" style="3" customWidth="1"/>
    <col min="9" max="21" width="21.42578125" style="3" customWidth="1"/>
    <col min="22" max="23" width="17.42578125" style="3" customWidth="1"/>
    <col min="24" max="37" width="15.85546875" style="3" customWidth="1"/>
    <col min="38" max="16384" width="9.140625" style="3"/>
  </cols>
  <sheetData>
    <row r="1" spans="1:28" ht="15.75" customHeight="1" thickBot="1" x14ac:dyDescent="0.3">
      <c r="A1" s="1"/>
      <c r="B1" s="1"/>
      <c r="C1" s="1"/>
      <c r="D1" s="1"/>
      <c r="E1" s="1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spans="1:28" ht="15" customHeight="1" x14ac:dyDescent="0.25">
      <c r="A2" s="4"/>
      <c r="B2" s="29" t="s">
        <v>52</v>
      </c>
      <c r="C2" s="44"/>
      <c r="D2" s="45"/>
      <c r="E2" s="6"/>
      <c r="F2" s="29" t="s">
        <v>108</v>
      </c>
      <c r="G2" s="56"/>
      <c r="H2" s="56"/>
      <c r="I2" s="56"/>
      <c r="J2" s="45"/>
      <c r="K2" s="2"/>
      <c r="L2" s="67"/>
      <c r="M2" s="68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</row>
    <row r="3" spans="1:28" s="8" customFormat="1" ht="15" customHeight="1" x14ac:dyDescent="0.25">
      <c r="A3" s="7"/>
      <c r="B3" s="46" t="s">
        <v>106</v>
      </c>
      <c r="C3" s="12" t="s">
        <v>107</v>
      </c>
      <c r="D3" s="47" t="s">
        <v>105</v>
      </c>
      <c r="E3" s="7"/>
      <c r="F3" s="9"/>
      <c r="G3" s="43" t="s">
        <v>102</v>
      </c>
      <c r="H3" s="43" t="s">
        <v>103</v>
      </c>
      <c r="I3" s="43" t="s">
        <v>104</v>
      </c>
      <c r="J3" s="57" t="s">
        <v>37</v>
      </c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</row>
    <row r="4" spans="1:28" s="8" customFormat="1" ht="15" customHeight="1" x14ac:dyDescent="0.25">
      <c r="A4" s="7"/>
      <c r="B4" s="33" t="s">
        <v>20</v>
      </c>
      <c r="C4" s="40">
        <v>251.06</v>
      </c>
      <c r="D4" s="123" t="s">
        <v>136</v>
      </c>
      <c r="E4" s="7"/>
      <c r="F4" s="33" t="s">
        <v>47</v>
      </c>
      <c r="G4" s="31" t="s">
        <v>101</v>
      </c>
      <c r="H4" s="12">
        <f>IF(G4="MAXIMAL",0.3,IF(G4="PEGGED",0.225,IF(G4="RESTRICTED",0.15,0.075)))</f>
        <v>0.15</v>
      </c>
      <c r="I4" s="12">
        <f>24*60*60/3*H4</f>
        <v>4320</v>
      </c>
      <c r="J4" s="58">
        <f>I4*C4</f>
        <v>1084579.2</v>
      </c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7"/>
      <c r="W4" s="7"/>
      <c r="X4" s="7"/>
      <c r="Y4" s="7"/>
      <c r="Z4" s="7"/>
      <c r="AA4" s="7"/>
      <c r="AB4" s="7"/>
    </row>
    <row r="5" spans="1:28" s="8" customFormat="1" ht="15" customHeight="1" thickBot="1" x14ac:dyDescent="0.3">
      <c r="A5" s="30"/>
      <c r="B5" s="34" t="s">
        <v>19</v>
      </c>
      <c r="C5" s="40">
        <v>60.92</v>
      </c>
      <c r="D5" s="123" t="s">
        <v>135</v>
      </c>
      <c r="E5" s="7"/>
      <c r="F5" s="59" t="s">
        <v>48</v>
      </c>
      <c r="G5" s="32" t="s">
        <v>101</v>
      </c>
      <c r="H5" s="60">
        <f>IF(G5="MAXIMAL",0.7,IF(G5="PEGGED",0.525,IF(G5="RESTRICTED",0.35,0.175)))</f>
        <v>0.35</v>
      </c>
      <c r="I5" s="60">
        <f>24*60*60/3*H5</f>
        <v>10080</v>
      </c>
      <c r="J5" s="61">
        <f>I5*C5</f>
        <v>614073.59999999998</v>
      </c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7"/>
      <c r="W5" s="7"/>
      <c r="X5" s="7"/>
      <c r="Y5" s="7"/>
      <c r="Z5" s="7"/>
      <c r="AA5" s="7"/>
      <c r="AB5" s="7"/>
    </row>
    <row r="6" spans="1:28" s="8" customFormat="1" ht="13.5" customHeight="1" thickBot="1" x14ac:dyDescent="0.3">
      <c r="A6" s="30"/>
      <c r="B6" s="35" t="s">
        <v>25</v>
      </c>
      <c r="C6" s="40">
        <v>118.68</v>
      </c>
      <c r="D6" s="123" t="s">
        <v>134</v>
      </c>
      <c r="E6" s="7"/>
      <c r="F6" s="7"/>
      <c r="G6" s="7"/>
      <c r="H6" s="7"/>
      <c r="I6" s="7"/>
      <c r="J6" s="7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7"/>
      <c r="W6" s="7"/>
      <c r="X6" s="7"/>
      <c r="Y6" s="7"/>
      <c r="Z6" s="7"/>
      <c r="AA6" s="7"/>
      <c r="AB6" s="7"/>
    </row>
    <row r="7" spans="1:28" s="8" customFormat="1" ht="13.5" customHeight="1" thickBot="1" x14ac:dyDescent="0.3">
      <c r="A7" s="33"/>
      <c r="B7" s="49" t="s">
        <v>18</v>
      </c>
      <c r="C7" s="40">
        <v>404.34</v>
      </c>
      <c r="D7" s="123" t="s">
        <v>137</v>
      </c>
      <c r="E7" s="7"/>
      <c r="F7" s="62" t="s">
        <v>110</v>
      </c>
      <c r="G7" s="63"/>
      <c r="H7" s="7"/>
      <c r="I7" s="13"/>
      <c r="J7" s="7"/>
      <c r="K7" s="37"/>
      <c r="L7" s="7"/>
      <c r="M7" s="41"/>
      <c r="N7" s="7"/>
      <c r="O7" s="7"/>
      <c r="P7" s="37"/>
      <c r="Q7" s="37"/>
      <c r="R7" s="38"/>
      <c r="S7" s="38"/>
      <c r="T7" s="12"/>
      <c r="U7" s="12"/>
      <c r="V7" s="7"/>
      <c r="W7" s="7"/>
      <c r="X7" s="7"/>
      <c r="Y7" s="7"/>
      <c r="Z7" s="7"/>
      <c r="AA7" s="7"/>
      <c r="AB7" s="7"/>
    </row>
    <row r="8" spans="1:28" s="8" customFormat="1" ht="13.5" customHeight="1" x14ac:dyDescent="0.25">
      <c r="A8" s="33"/>
      <c r="B8" s="50" t="s">
        <v>15</v>
      </c>
      <c r="C8" s="40">
        <v>2820.54</v>
      </c>
      <c r="D8" s="123" t="s">
        <v>138</v>
      </c>
      <c r="E8" s="7"/>
      <c r="F8" s="46" t="s">
        <v>120</v>
      </c>
      <c r="G8" s="64">
        <v>302000000</v>
      </c>
      <c r="H8" s="12"/>
      <c r="I8" s="228" t="s">
        <v>144</v>
      </c>
      <c r="J8" s="229"/>
      <c r="K8" s="230"/>
      <c r="L8" s="38"/>
      <c r="M8" s="41"/>
      <c r="N8" s="7"/>
      <c r="O8" s="7"/>
      <c r="P8" s="37"/>
      <c r="Q8" s="37"/>
      <c r="R8" s="38"/>
      <c r="S8" s="38"/>
      <c r="T8" s="12"/>
      <c r="U8" s="12"/>
      <c r="V8" s="7"/>
      <c r="W8" s="7"/>
      <c r="X8" s="7"/>
      <c r="Y8" s="7"/>
      <c r="Z8" s="7"/>
      <c r="AA8" s="7"/>
      <c r="AB8" s="7"/>
    </row>
    <row r="9" spans="1:28" s="8" customFormat="1" ht="13.5" customHeight="1" x14ac:dyDescent="0.25">
      <c r="A9" s="33"/>
      <c r="B9" s="51" t="s">
        <v>21</v>
      </c>
      <c r="C9" s="40">
        <v>40207.519999999997</v>
      </c>
      <c r="D9" s="123" t="s">
        <v>139</v>
      </c>
      <c r="E9" s="7"/>
      <c r="F9" s="46" t="s">
        <v>109</v>
      </c>
      <c r="G9" s="64">
        <v>4556414</v>
      </c>
      <c r="H9" s="7"/>
      <c r="I9" s="231"/>
      <c r="J9" s="232"/>
      <c r="K9" s="233"/>
      <c r="L9" s="41"/>
      <c r="M9" s="41"/>
      <c r="N9" s="7"/>
      <c r="O9" s="7"/>
      <c r="P9" s="37"/>
      <c r="Q9" s="37"/>
      <c r="R9" s="38"/>
      <c r="S9" s="38"/>
      <c r="T9" s="12"/>
      <c r="U9" s="12"/>
      <c r="V9" s="7"/>
      <c r="W9" s="7"/>
      <c r="X9" s="7"/>
      <c r="Y9" s="7"/>
      <c r="Z9" s="7"/>
      <c r="AA9" s="7"/>
      <c r="AB9" s="7"/>
    </row>
    <row r="10" spans="1:28" s="8" customFormat="1" ht="13.5" customHeight="1" x14ac:dyDescent="0.25">
      <c r="A10" s="34"/>
      <c r="B10" s="52" t="s">
        <v>22</v>
      </c>
      <c r="C10" s="40">
        <v>7.85</v>
      </c>
      <c r="D10" s="123" t="s">
        <v>140</v>
      </c>
      <c r="E10" s="7"/>
      <c r="F10" s="46" t="s">
        <v>111</v>
      </c>
      <c r="G10" s="65">
        <v>0.57499999999999996</v>
      </c>
      <c r="H10" s="7"/>
      <c r="I10" s="231"/>
      <c r="J10" s="232"/>
      <c r="K10" s="233"/>
      <c r="L10" s="7"/>
      <c r="M10" s="41"/>
      <c r="N10" s="7"/>
      <c r="O10" s="12"/>
      <c r="P10" s="12"/>
      <c r="Q10" s="12"/>
      <c r="R10" s="12"/>
      <c r="S10" s="12"/>
      <c r="T10" s="12"/>
      <c r="U10" s="12"/>
      <c r="V10" s="7"/>
      <c r="W10" s="7"/>
      <c r="X10" s="7"/>
      <c r="Y10" s="7"/>
      <c r="Z10" s="7"/>
      <c r="AA10" s="7"/>
      <c r="AB10" s="7"/>
    </row>
    <row r="11" spans="1:28" s="8" customFormat="1" ht="13.5" customHeight="1" thickBot="1" x14ac:dyDescent="0.3">
      <c r="A11" s="34"/>
      <c r="B11" s="49" t="s">
        <v>49</v>
      </c>
      <c r="C11" s="40">
        <v>1.59</v>
      </c>
      <c r="D11" s="123" t="s">
        <v>141</v>
      </c>
      <c r="E11" s="7"/>
      <c r="F11" s="115" t="s">
        <v>55</v>
      </c>
      <c r="G11" s="116">
        <v>82148385</v>
      </c>
      <c r="H11" s="7"/>
      <c r="I11" s="231" t="s">
        <v>145</v>
      </c>
      <c r="J11" s="232"/>
      <c r="K11" s="233"/>
      <c r="L11" s="41"/>
      <c r="M11" s="41"/>
      <c r="N11" s="12"/>
      <c r="O11" s="12"/>
      <c r="P11" s="54"/>
      <c r="Q11" s="54"/>
      <c r="R11" s="54"/>
      <c r="S11" s="54"/>
      <c r="T11" s="54"/>
      <c r="U11" s="54"/>
      <c r="V11" s="7"/>
      <c r="W11" s="7"/>
      <c r="X11" s="7"/>
      <c r="Y11" s="7"/>
      <c r="Z11" s="7"/>
      <c r="AA11" s="7"/>
      <c r="AB11" s="7"/>
    </row>
    <row r="12" spans="1:28" s="8" customFormat="1" ht="13.5" customHeight="1" thickBot="1" x14ac:dyDescent="0.3">
      <c r="A12" s="34"/>
      <c r="B12" s="46" t="s">
        <v>50</v>
      </c>
      <c r="C12" s="40">
        <v>18.079999999999998</v>
      </c>
      <c r="D12" s="123" t="s">
        <v>142</v>
      </c>
      <c r="E12" s="7"/>
      <c r="F12" s="7"/>
      <c r="G12" s="7"/>
      <c r="H12" s="7"/>
      <c r="I12" s="234"/>
      <c r="J12" s="235"/>
      <c r="K12" s="236"/>
      <c r="L12" s="41"/>
      <c r="M12" s="41"/>
      <c r="N12" s="7"/>
      <c r="O12" s="12"/>
      <c r="P12" s="92"/>
      <c r="Q12" s="92"/>
      <c r="R12" s="12"/>
      <c r="S12" s="12"/>
      <c r="T12" s="12"/>
      <c r="U12" s="12"/>
      <c r="V12" s="7"/>
      <c r="W12" s="7"/>
      <c r="X12" s="7"/>
      <c r="Y12" s="7"/>
      <c r="Z12" s="7"/>
      <c r="AA12" s="7"/>
      <c r="AB12" s="7"/>
    </row>
    <row r="13" spans="1:28" s="8" customFormat="1" ht="13.5" customHeight="1" x14ac:dyDescent="0.25">
      <c r="A13" s="35"/>
      <c r="B13" s="117" t="s">
        <v>51</v>
      </c>
      <c r="C13" s="40">
        <v>15.43</v>
      </c>
      <c r="D13" s="123" t="s">
        <v>143</v>
      </c>
      <c r="E13" s="7"/>
      <c r="F13" s="7"/>
      <c r="G13" s="7"/>
      <c r="H13" s="7"/>
      <c r="I13" s="12"/>
      <c r="J13" s="7"/>
      <c r="K13" s="7"/>
      <c r="L13" s="7"/>
      <c r="M13" s="7"/>
      <c r="N13" s="12"/>
      <c r="O13" s="12"/>
      <c r="P13" s="54"/>
      <c r="Q13" s="54"/>
      <c r="R13" s="54"/>
      <c r="S13" s="54"/>
      <c r="T13" s="54"/>
      <c r="U13" s="54"/>
      <c r="V13" s="7"/>
      <c r="W13" s="7"/>
      <c r="X13" s="7"/>
      <c r="Y13" s="7"/>
      <c r="Z13" s="7"/>
      <c r="AA13" s="7"/>
      <c r="AB13" s="7"/>
    </row>
    <row r="14" spans="1:28" s="8" customFormat="1" ht="13.5" customHeight="1" thickBot="1" x14ac:dyDescent="0.3">
      <c r="A14" s="35"/>
      <c r="B14" s="10"/>
      <c r="C14" s="11"/>
      <c r="D14" s="122"/>
      <c r="E14" s="7"/>
      <c r="F14" s="7"/>
      <c r="G14" s="7"/>
      <c r="H14" s="7"/>
      <c r="I14" s="7"/>
      <c r="J14" s="7"/>
      <c r="K14" s="7"/>
      <c r="L14" s="7"/>
      <c r="M14" s="7"/>
      <c r="N14" s="7"/>
      <c r="O14" s="12"/>
      <c r="P14" s="12"/>
      <c r="Q14" s="12"/>
      <c r="R14" s="12"/>
      <c r="S14" s="12"/>
      <c r="T14" s="12"/>
      <c r="U14" s="12"/>
      <c r="V14" s="7"/>
      <c r="W14" s="7"/>
      <c r="X14" s="7"/>
      <c r="Y14" s="7"/>
      <c r="Z14" s="7"/>
      <c r="AA14" s="7"/>
      <c r="AB14" s="7"/>
    </row>
    <row r="15" spans="1:28" s="8" customFormat="1" ht="13.5" customHeight="1" thickBot="1" x14ac:dyDescent="0.3">
      <c r="A15" s="35"/>
      <c r="B15" s="41"/>
      <c r="C15" s="39"/>
      <c r="D15" s="41"/>
      <c r="E15" s="36"/>
      <c r="F15" s="7"/>
      <c r="G15" s="7"/>
      <c r="H15" s="41"/>
      <c r="I15" s="7"/>
      <c r="J15" s="7"/>
      <c r="K15" s="7"/>
      <c r="L15" s="7"/>
      <c r="M15" s="7"/>
      <c r="N15" s="12"/>
      <c r="O15" s="12"/>
      <c r="P15" s="54"/>
      <c r="Q15" s="54"/>
      <c r="R15" s="54"/>
      <c r="S15" s="54"/>
      <c r="T15" s="54"/>
      <c r="U15" s="54"/>
      <c r="V15" s="7"/>
      <c r="W15" s="7"/>
      <c r="X15" s="7"/>
      <c r="Y15" s="7"/>
      <c r="Z15" s="7"/>
      <c r="AA15" s="7"/>
      <c r="AB15" s="7"/>
    </row>
    <row r="16" spans="1:28" s="8" customFormat="1" ht="13.5" customHeight="1" x14ac:dyDescent="0.25">
      <c r="A16" s="13"/>
      <c r="B16" s="89" t="s">
        <v>112</v>
      </c>
      <c r="C16" s="90"/>
      <c r="D16" s="90"/>
      <c r="E16" s="90"/>
      <c r="F16" s="90"/>
      <c r="G16" s="90"/>
      <c r="H16" s="90"/>
      <c r="I16" s="90"/>
      <c r="J16" s="90"/>
      <c r="K16" s="91"/>
      <c r="L16" s="13"/>
      <c r="M16" s="13"/>
      <c r="N16" s="7"/>
      <c r="O16" s="12"/>
      <c r="P16" s="12"/>
      <c r="Q16" s="12"/>
      <c r="R16" s="12"/>
      <c r="S16" s="12"/>
      <c r="T16" s="12"/>
      <c r="U16" s="12"/>
      <c r="V16" s="7"/>
      <c r="W16" s="7"/>
      <c r="X16" s="7"/>
      <c r="Y16" s="7"/>
      <c r="Z16" s="7"/>
      <c r="AA16" s="7"/>
      <c r="AB16" s="7"/>
    </row>
    <row r="17" spans="1:28" s="8" customFormat="1" ht="13.5" customHeight="1" x14ac:dyDescent="0.25">
      <c r="A17" s="13"/>
      <c r="B17" s="69" t="s">
        <v>53</v>
      </c>
      <c r="C17" s="14" t="s">
        <v>54</v>
      </c>
      <c r="D17" s="14" t="s">
        <v>38</v>
      </c>
      <c r="E17" s="14" t="s">
        <v>58</v>
      </c>
      <c r="F17" s="14" t="s">
        <v>24</v>
      </c>
      <c r="G17" s="14" t="s">
        <v>55</v>
      </c>
      <c r="H17" s="14" t="s">
        <v>16</v>
      </c>
      <c r="I17" s="14" t="s">
        <v>17</v>
      </c>
      <c r="J17" s="14" t="s">
        <v>59</v>
      </c>
      <c r="K17" s="85" t="s">
        <v>60</v>
      </c>
      <c r="L17" s="13"/>
      <c r="M17" s="13"/>
      <c r="N17" s="12"/>
      <c r="O17" s="12"/>
      <c r="P17" s="54"/>
      <c r="Q17" s="54"/>
      <c r="R17" s="54"/>
      <c r="S17" s="54"/>
      <c r="T17" s="54"/>
      <c r="U17" s="54"/>
      <c r="V17" s="7"/>
      <c r="W17" s="7"/>
      <c r="X17" s="7"/>
      <c r="Y17" s="7"/>
      <c r="Z17" s="12"/>
      <c r="AA17" s="12"/>
      <c r="AB17" s="12"/>
    </row>
    <row r="18" spans="1:28" s="8" customFormat="1" ht="13.5" customHeight="1" x14ac:dyDescent="0.25">
      <c r="A18" s="13"/>
      <c r="B18" s="66"/>
      <c r="C18" s="13"/>
      <c r="D18" s="13"/>
      <c r="E18" s="13"/>
      <c r="F18" s="13"/>
      <c r="G18" s="13"/>
      <c r="H18" s="13"/>
      <c r="I18" s="13"/>
      <c r="J18" s="13"/>
      <c r="K18" s="86"/>
      <c r="L18" s="13"/>
      <c r="M18" s="13"/>
      <c r="N18" s="7"/>
      <c r="O18" s="12"/>
      <c r="P18" s="12"/>
      <c r="Q18" s="12"/>
      <c r="R18" s="12"/>
      <c r="S18" s="12"/>
      <c r="T18" s="12"/>
      <c r="U18" s="12"/>
      <c r="V18" s="7"/>
      <c r="W18" s="7"/>
      <c r="X18" s="7"/>
      <c r="Y18" s="12"/>
      <c r="Z18" s="7"/>
      <c r="AA18" s="7"/>
      <c r="AB18" s="7"/>
    </row>
    <row r="19" spans="1:28" s="8" customFormat="1" ht="13.5" customHeight="1" x14ac:dyDescent="0.25">
      <c r="A19" s="13"/>
      <c r="B19" s="83" t="s">
        <v>19</v>
      </c>
      <c r="C19" s="124" t="s">
        <v>20</v>
      </c>
      <c r="D19" s="70">
        <v>3</v>
      </c>
      <c r="E19" s="71">
        <v>2.4260999999999999</v>
      </c>
      <c r="F19" s="77">
        <v>0</v>
      </c>
      <c r="G19" s="76">
        <v>22289292</v>
      </c>
      <c r="H19" s="96"/>
      <c r="I19" s="96"/>
      <c r="J19" s="13"/>
      <c r="K19" s="86"/>
      <c r="L19" s="13"/>
      <c r="M19" s="13"/>
      <c r="N19" s="12"/>
      <c r="O19" s="12"/>
      <c r="P19" s="54"/>
      <c r="Q19" s="54"/>
      <c r="R19" s="54"/>
      <c r="S19" s="54"/>
      <c r="T19" s="54"/>
      <c r="U19" s="54"/>
      <c r="V19" s="7"/>
      <c r="W19" s="12"/>
      <c r="X19" s="12"/>
      <c r="Y19" s="12"/>
      <c r="Z19" s="7"/>
      <c r="AA19" s="7"/>
      <c r="AB19" s="7"/>
    </row>
    <row r="20" spans="1:28" s="8" customFormat="1" ht="13.5" customHeight="1" x14ac:dyDescent="0.25">
      <c r="A20" s="66"/>
      <c r="B20" s="83" t="s">
        <v>18</v>
      </c>
      <c r="C20" s="125" t="s">
        <v>19</v>
      </c>
      <c r="D20" s="70">
        <v>3</v>
      </c>
      <c r="E20" s="71">
        <v>1.4348000000000001</v>
      </c>
      <c r="F20" s="77">
        <v>0</v>
      </c>
      <c r="G20" s="76">
        <v>7193597</v>
      </c>
      <c r="H20" s="96"/>
      <c r="I20" s="96"/>
      <c r="J20" s="13"/>
      <c r="K20" s="86"/>
      <c r="L20" s="13"/>
      <c r="M20" s="13"/>
      <c r="N20" s="7"/>
      <c r="O20" s="67"/>
      <c r="P20" s="67"/>
      <c r="Q20" s="67"/>
      <c r="R20" s="7"/>
      <c r="S20" s="68"/>
      <c r="T20" s="68"/>
      <c r="U20" s="68"/>
      <c r="V20" s="7"/>
      <c r="W20" s="12"/>
      <c r="X20" s="12"/>
      <c r="Y20" s="12"/>
      <c r="Z20" s="7"/>
      <c r="AA20" s="7"/>
      <c r="AB20" s="7"/>
    </row>
    <row r="21" spans="1:28" s="8" customFormat="1" ht="13.5" customHeight="1" x14ac:dyDescent="0.25">
      <c r="A21" s="66"/>
      <c r="B21" s="83" t="s">
        <v>14</v>
      </c>
      <c r="C21" s="125" t="s">
        <v>19</v>
      </c>
      <c r="D21" s="70">
        <v>4</v>
      </c>
      <c r="E21" s="71">
        <v>1.2235</v>
      </c>
      <c r="F21" s="72">
        <v>0</v>
      </c>
      <c r="G21" s="73">
        <v>9166497</v>
      </c>
      <c r="H21" s="96"/>
      <c r="I21" s="96"/>
      <c r="J21" s="13"/>
      <c r="K21" s="86"/>
      <c r="L21" s="13"/>
      <c r="M21" s="13"/>
      <c r="N21" s="67"/>
      <c r="O21" s="67"/>
      <c r="P21" s="67"/>
      <c r="Q21" s="67"/>
      <c r="R21" s="68"/>
      <c r="S21" s="68"/>
      <c r="T21" s="68"/>
      <c r="U21" s="68"/>
      <c r="V21" s="7"/>
      <c r="W21" s="12"/>
      <c r="X21" s="12"/>
      <c r="Y21" s="12"/>
      <c r="Z21" s="7"/>
      <c r="AA21" s="7"/>
      <c r="AB21" s="7"/>
    </row>
    <row r="22" spans="1:28" s="8" customFormat="1" ht="13.5" customHeight="1" x14ac:dyDescent="0.25">
      <c r="A22" s="66"/>
      <c r="B22" s="83" t="s">
        <v>15</v>
      </c>
      <c r="C22" s="125" t="s">
        <v>19</v>
      </c>
      <c r="D22" s="70">
        <v>4</v>
      </c>
      <c r="E22" s="71">
        <v>1.3559000000000001</v>
      </c>
      <c r="F22" s="72">
        <v>0</v>
      </c>
      <c r="G22" s="73">
        <v>7544221</v>
      </c>
      <c r="H22" s="96"/>
      <c r="I22" s="96"/>
      <c r="J22" s="13"/>
      <c r="K22" s="86"/>
      <c r="L22" s="13"/>
      <c r="M22" s="13"/>
      <c r="N22" s="67"/>
      <c r="O22" s="67"/>
      <c r="P22" s="67"/>
      <c r="Q22" s="67"/>
      <c r="R22" s="68"/>
      <c r="S22" s="68"/>
      <c r="T22" s="68"/>
      <c r="U22" s="68"/>
      <c r="V22" s="7"/>
      <c r="W22" s="12"/>
      <c r="X22" s="12"/>
      <c r="Y22" s="12"/>
      <c r="Z22" s="7"/>
      <c r="AA22" s="7"/>
      <c r="AB22" s="7"/>
    </row>
    <row r="23" spans="1:28" s="8" customFormat="1" ht="13.5" customHeight="1" x14ac:dyDescent="0.25">
      <c r="A23" s="7"/>
      <c r="B23" s="83" t="s">
        <v>22</v>
      </c>
      <c r="C23" s="125" t="s">
        <v>19</v>
      </c>
      <c r="D23" s="70">
        <v>4</v>
      </c>
      <c r="E23" s="71">
        <v>1.8339000000000001</v>
      </c>
      <c r="F23" s="72">
        <v>0</v>
      </c>
      <c r="G23" s="73">
        <v>5773249</v>
      </c>
      <c r="H23" s="127"/>
      <c r="I23" s="96"/>
      <c r="J23" s="7"/>
      <c r="K23" s="86"/>
      <c r="L23" s="14"/>
      <c r="M23" s="14"/>
      <c r="N23" s="67"/>
      <c r="O23" s="67"/>
      <c r="P23" s="67"/>
      <c r="Q23" s="67"/>
      <c r="R23" s="68"/>
      <c r="S23" s="68"/>
      <c r="T23" s="68"/>
      <c r="U23" s="68"/>
      <c r="V23" s="7"/>
      <c r="W23" s="7"/>
      <c r="X23" s="12"/>
      <c r="Y23" s="12"/>
      <c r="Z23" s="7"/>
      <c r="AA23" s="7"/>
      <c r="AB23" s="7"/>
    </row>
    <row r="24" spans="1:28" s="8" customFormat="1" ht="13.5" customHeight="1" x14ac:dyDescent="0.25">
      <c r="A24" s="66"/>
      <c r="B24" s="83" t="s">
        <v>21</v>
      </c>
      <c r="C24" s="125" t="s">
        <v>19</v>
      </c>
      <c r="D24" s="70">
        <v>4</v>
      </c>
      <c r="E24" s="71">
        <v>1.2789999999999999</v>
      </c>
      <c r="F24" s="72">
        <v>0</v>
      </c>
      <c r="G24" s="73">
        <v>7265227</v>
      </c>
      <c r="H24" s="96"/>
      <c r="I24" s="96"/>
      <c r="J24" s="13"/>
      <c r="K24" s="86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7"/>
      <c r="W24" s="7"/>
      <c r="X24" s="7"/>
      <c r="Y24" s="7"/>
      <c r="Z24" s="7"/>
      <c r="AA24" s="7"/>
      <c r="AB24" s="7"/>
    </row>
    <row r="25" spans="1:28" s="8" customFormat="1" ht="13.5" customHeight="1" x14ac:dyDescent="0.25">
      <c r="A25" s="66"/>
      <c r="B25" s="66"/>
      <c r="C25" s="14"/>
      <c r="D25" s="14"/>
      <c r="E25" s="96"/>
      <c r="F25" s="96"/>
      <c r="G25" s="96"/>
      <c r="H25" s="96"/>
      <c r="I25" s="96"/>
      <c r="J25" s="12"/>
      <c r="K25" s="93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7"/>
      <c r="W25" s="7"/>
      <c r="X25" s="7"/>
      <c r="Y25" s="7"/>
      <c r="Z25" s="7"/>
      <c r="AA25" s="7"/>
      <c r="AB25" s="7"/>
    </row>
    <row r="26" spans="1:28" s="8" customFormat="1" ht="13.5" customHeight="1" x14ac:dyDescent="0.25">
      <c r="A26" s="7"/>
      <c r="B26" s="83" t="s">
        <v>23</v>
      </c>
      <c r="C26" s="124" t="s">
        <v>20</v>
      </c>
      <c r="D26" s="70">
        <v>15</v>
      </c>
      <c r="E26" s="71">
        <v>4.6529999999999996</v>
      </c>
      <c r="F26" s="72">
        <v>0</v>
      </c>
      <c r="G26" s="73">
        <v>31891819</v>
      </c>
      <c r="H26" s="74">
        <v>19899975.59</v>
      </c>
      <c r="I26" s="75">
        <v>2473321.41</v>
      </c>
      <c r="J26" s="118" t="s">
        <v>61</v>
      </c>
      <c r="K26" s="119" t="s">
        <v>62</v>
      </c>
      <c r="L26" s="87"/>
      <c r="M26" s="87"/>
      <c r="N26" s="14"/>
      <c r="O26" s="14"/>
      <c r="P26" s="14"/>
      <c r="Q26" s="14"/>
      <c r="R26" s="14"/>
      <c r="S26" s="14"/>
      <c r="T26" s="14"/>
      <c r="U26" s="14"/>
      <c r="V26" s="7"/>
      <c r="W26" s="7"/>
      <c r="X26" s="7"/>
      <c r="Y26" s="7"/>
      <c r="Z26" s="7"/>
      <c r="AA26" s="7"/>
      <c r="AB26" s="7"/>
    </row>
    <row r="27" spans="1:28" s="8" customFormat="1" ht="13.5" customHeight="1" x14ac:dyDescent="0.25">
      <c r="A27" s="83"/>
      <c r="B27" s="83" t="s">
        <v>26</v>
      </c>
      <c r="C27" s="124" t="s">
        <v>20</v>
      </c>
      <c r="D27" s="70">
        <v>12</v>
      </c>
      <c r="E27" s="71">
        <v>5.2759999999999998</v>
      </c>
      <c r="F27" s="72">
        <v>0</v>
      </c>
      <c r="G27" s="73">
        <v>23951589</v>
      </c>
      <c r="H27" s="74">
        <v>11282940.050000001</v>
      </c>
      <c r="I27" s="75">
        <v>59161.16</v>
      </c>
      <c r="J27" s="118" t="s">
        <v>63</v>
      </c>
      <c r="K27" s="119" t="s">
        <v>64</v>
      </c>
      <c r="L27" s="87"/>
      <c r="M27" s="87"/>
      <c r="N27" s="13"/>
      <c r="O27" s="13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  <c r="AA27" s="7"/>
      <c r="AB27" s="7"/>
    </row>
    <row r="28" spans="1:28" s="8" customFormat="1" ht="13.5" customHeight="1" x14ac:dyDescent="0.25">
      <c r="A28" s="83"/>
      <c r="B28" s="83" t="s">
        <v>27</v>
      </c>
      <c r="C28" s="124" t="s">
        <v>20</v>
      </c>
      <c r="D28" s="70">
        <v>10</v>
      </c>
      <c r="E28" s="71">
        <v>3.5811999999999999</v>
      </c>
      <c r="F28" s="72">
        <v>0</v>
      </c>
      <c r="G28" s="76">
        <v>24490657</v>
      </c>
      <c r="H28" s="74">
        <v>26207759.5</v>
      </c>
      <c r="I28" s="75">
        <v>1348580.53</v>
      </c>
      <c r="J28" s="118" t="s">
        <v>65</v>
      </c>
      <c r="K28" s="119" t="s">
        <v>66</v>
      </c>
      <c r="L28" s="87"/>
      <c r="M28" s="8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  <c r="AA28" s="7"/>
      <c r="AB28" s="7"/>
    </row>
    <row r="29" spans="1:28" s="8" customFormat="1" ht="13.5" customHeight="1" x14ac:dyDescent="0.25">
      <c r="A29" s="7"/>
      <c r="B29" s="83" t="s">
        <v>28</v>
      </c>
      <c r="C29" s="125" t="s">
        <v>19</v>
      </c>
      <c r="D29" s="70">
        <v>4</v>
      </c>
      <c r="E29" s="71">
        <v>1.9831000000000001</v>
      </c>
      <c r="F29" s="77">
        <v>0</v>
      </c>
      <c r="G29" s="76">
        <v>3824087</v>
      </c>
      <c r="H29" s="74">
        <v>350309392.47000003</v>
      </c>
      <c r="I29" s="75">
        <v>6984492.2199999997</v>
      </c>
      <c r="J29" s="118" t="s">
        <v>67</v>
      </c>
      <c r="K29" s="119" t="s">
        <v>68</v>
      </c>
      <c r="L29" s="88"/>
      <c r="M29" s="88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  <c r="AA29" s="7"/>
      <c r="AB29" s="7"/>
    </row>
    <row r="30" spans="1:28" s="8" customFormat="1" ht="13.5" customHeight="1" x14ac:dyDescent="0.25">
      <c r="A30" s="83"/>
      <c r="B30" s="83" t="s">
        <v>29</v>
      </c>
      <c r="C30" s="125" t="s">
        <v>19</v>
      </c>
      <c r="D30" s="70">
        <v>6</v>
      </c>
      <c r="E30" s="71">
        <v>1.3</v>
      </c>
      <c r="F30" s="77">
        <v>0</v>
      </c>
      <c r="G30" s="76">
        <v>8744482</v>
      </c>
      <c r="H30" s="74">
        <v>280108227.48000002</v>
      </c>
      <c r="I30" s="75">
        <v>133361422.7</v>
      </c>
      <c r="J30" s="118" t="s">
        <v>69</v>
      </c>
      <c r="K30" s="119" t="s">
        <v>70</v>
      </c>
      <c r="L30" s="88"/>
      <c r="M30" s="88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  <c r="AA30" s="7"/>
      <c r="AB30" s="7"/>
    </row>
    <row r="31" spans="1:28" s="8" customFormat="1" ht="13.5" customHeight="1" x14ac:dyDescent="0.25">
      <c r="A31" s="83"/>
      <c r="B31" s="83" t="s">
        <v>30</v>
      </c>
      <c r="C31" s="125" t="s">
        <v>19</v>
      </c>
      <c r="D31" s="70">
        <v>6</v>
      </c>
      <c r="E31" s="71">
        <v>1.3012999999999999</v>
      </c>
      <c r="F31" s="77">
        <v>0</v>
      </c>
      <c r="G31" s="76">
        <v>9137023</v>
      </c>
      <c r="H31" s="74">
        <v>127070829.8</v>
      </c>
      <c r="I31" s="75">
        <v>60731730.789999999</v>
      </c>
      <c r="J31" s="118" t="s">
        <v>71</v>
      </c>
      <c r="K31" s="119" t="s">
        <v>72</v>
      </c>
      <c r="L31" s="88"/>
      <c r="M31" s="88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  <c r="AA31" s="7"/>
      <c r="AB31" s="7"/>
    </row>
    <row r="32" spans="1:28" s="8" customFormat="1" ht="13.5" customHeight="1" x14ac:dyDescent="0.25">
      <c r="A32" s="7"/>
      <c r="B32" s="83" t="s">
        <v>31</v>
      </c>
      <c r="C32" s="125" t="s">
        <v>19</v>
      </c>
      <c r="D32" s="70">
        <v>5</v>
      </c>
      <c r="E32" s="71">
        <v>1.3926000000000001</v>
      </c>
      <c r="F32" s="77">
        <v>0</v>
      </c>
      <c r="G32" s="76">
        <v>7042835</v>
      </c>
      <c r="H32" s="74">
        <v>57681695.729999997</v>
      </c>
      <c r="I32" s="75">
        <v>28609651.899999999</v>
      </c>
      <c r="J32" s="118" t="s">
        <v>73</v>
      </c>
      <c r="K32" s="119" t="s">
        <v>74</v>
      </c>
      <c r="L32" s="88"/>
      <c r="M32" s="88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  <c r="AA32" s="7"/>
      <c r="AB32" s="7"/>
    </row>
    <row r="33" spans="1:28" s="8" customFormat="1" ht="13.5" customHeight="1" x14ac:dyDescent="0.25">
      <c r="A33" s="83"/>
      <c r="B33" s="83" t="s">
        <v>32</v>
      </c>
      <c r="C33" s="125" t="s">
        <v>19</v>
      </c>
      <c r="D33" s="70">
        <v>3</v>
      </c>
      <c r="E33" s="71">
        <v>1.3416999999999999</v>
      </c>
      <c r="F33" s="77">
        <v>0</v>
      </c>
      <c r="G33" s="76">
        <v>4306713</v>
      </c>
      <c r="H33" s="74">
        <v>19615654.210000001</v>
      </c>
      <c r="I33" s="75">
        <v>9387756.6400000006</v>
      </c>
      <c r="J33" s="118" t="s">
        <v>75</v>
      </c>
      <c r="K33" s="119" t="s">
        <v>76</v>
      </c>
      <c r="L33" s="88"/>
      <c r="M33" s="88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  <c r="AA33" s="7"/>
      <c r="AB33" s="7"/>
    </row>
    <row r="34" spans="1:28" s="8" customFormat="1" ht="13.5" customHeight="1" x14ac:dyDescent="0.25">
      <c r="A34" s="83"/>
      <c r="B34" s="83" t="s">
        <v>33</v>
      </c>
      <c r="C34" s="125" t="s">
        <v>19</v>
      </c>
      <c r="D34" s="70">
        <v>6</v>
      </c>
      <c r="E34" s="71">
        <v>2.0081000000000002</v>
      </c>
      <c r="F34" s="77">
        <v>0</v>
      </c>
      <c r="G34" s="76">
        <v>5929296</v>
      </c>
      <c r="H34" s="74">
        <v>78527579.480000004</v>
      </c>
      <c r="I34" s="75">
        <v>3507.35</v>
      </c>
      <c r="J34" s="118" t="s">
        <v>77</v>
      </c>
      <c r="K34" s="119" t="s">
        <v>78</v>
      </c>
      <c r="L34" s="88"/>
      <c r="M34" s="88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  <c r="AA34" s="7"/>
      <c r="AB34" s="7"/>
    </row>
    <row r="35" spans="1:28" s="8" customFormat="1" ht="13.5" customHeight="1" x14ac:dyDescent="0.25">
      <c r="A35" s="7"/>
      <c r="B35" s="83" t="s">
        <v>34</v>
      </c>
      <c r="C35" s="125" t="s">
        <v>19</v>
      </c>
      <c r="D35" s="70">
        <v>5</v>
      </c>
      <c r="E35" s="71">
        <v>2.1364000000000001</v>
      </c>
      <c r="F35" s="77">
        <v>0</v>
      </c>
      <c r="G35" s="76">
        <v>4350382</v>
      </c>
      <c r="H35" s="74">
        <v>86636289.390000001</v>
      </c>
      <c r="I35" s="75">
        <v>37520.49</v>
      </c>
      <c r="J35" s="118" t="s">
        <v>79</v>
      </c>
      <c r="K35" s="119" t="s">
        <v>80</v>
      </c>
      <c r="L35" s="88"/>
      <c r="M35" s="88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</row>
    <row r="36" spans="1:28" s="8" customFormat="1" ht="13.5" customHeight="1" x14ac:dyDescent="0.25">
      <c r="A36" s="83"/>
      <c r="B36" s="83" t="s">
        <v>35</v>
      </c>
      <c r="C36" s="125" t="s">
        <v>19</v>
      </c>
      <c r="D36" s="70">
        <v>5</v>
      </c>
      <c r="E36" s="71">
        <v>2.1389</v>
      </c>
      <c r="F36" s="77">
        <v>0</v>
      </c>
      <c r="G36" s="76">
        <v>4348472</v>
      </c>
      <c r="H36" s="74">
        <v>79607333.069999993</v>
      </c>
      <c r="I36" s="75">
        <v>9256.1299999999992</v>
      </c>
      <c r="J36" s="118" t="s">
        <v>81</v>
      </c>
      <c r="K36" s="119" t="s">
        <v>82</v>
      </c>
      <c r="L36" s="88"/>
      <c r="M36" s="88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  <c r="AA36" s="7"/>
      <c r="AB36" s="7"/>
    </row>
    <row r="37" spans="1:28" s="8" customFormat="1" ht="13.5" customHeight="1" x14ac:dyDescent="0.25">
      <c r="A37" s="83"/>
      <c r="B37" s="83" t="s">
        <v>36</v>
      </c>
      <c r="C37" s="125" t="s">
        <v>19</v>
      </c>
      <c r="D37" s="70">
        <v>4</v>
      </c>
      <c r="E37" s="71">
        <v>2.2126999999999999</v>
      </c>
      <c r="F37" s="77">
        <v>0</v>
      </c>
      <c r="G37" s="76">
        <v>3607996</v>
      </c>
      <c r="H37" s="74">
        <v>36967583.490000002</v>
      </c>
      <c r="I37" s="75">
        <v>327514.01</v>
      </c>
      <c r="J37" s="118" t="s">
        <v>83</v>
      </c>
      <c r="K37" s="119" t="s">
        <v>84</v>
      </c>
      <c r="L37" s="88"/>
      <c r="M37" s="88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  <c r="AA37" s="7"/>
      <c r="AB37" s="7"/>
    </row>
    <row r="38" spans="1:28" s="8" customFormat="1" ht="13.5" customHeight="1" x14ac:dyDescent="0.25">
      <c r="A38" s="7"/>
      <c r="B38" s="83" t="s">
        <v>39</v>
      </c>
      <c r="C38" s="125" t="s">
        <v>19</v>
      </c>
      <c r="D38" s="70">
        <v>4</v>
      </c>
      <c r="E38" s="71">
        <v>2.2250000000000001</v>
      </c>
      <c r="F38" s="77">
        <v>0</v>
      </c>
      <c r="G38" s="76">
        <v>3549419</v>
      </c>
      <c r="H38" s="74">
        <v>82774017.930000007</v>
      </c>
      <c r="I38" s="75">
        <v>189181.23</v>
      </c>
      <c r="J38" s="118" t="s">
        <v>85</v>
      </c>
      <c r="K38" s="119" t="s">
        <v>86</v>
      </c>
      <c r="L38" s="88"/>
      <c r="M38" s="88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  <c r="AA38" s="7"/>
      <c r="AB38" s="7"/>
    </row>
    <row r="39" spans="1:28" s="8" customFormat="1" ht="13.5" customHeight="1" x14ac:dyDescent="0.25">
      <c r="A39" s="83"/>
      <c r="B39" s="83" t="s">
        <v>40</v>
      </c>
      <c r="C39" s="125" t="s">
        <v>19</v>
      </c>
      <c r="D39" s="70">
        <v>4</v>
      </c>
      <c r="E39" s="71">
        <v>2.1875</v>
      </c>
      <c r="F39" s="77">
        <v>0</v>
      </c>
      <c r="G39" s="76">
        <v>3422431</v>
      </c>
      <c r="H39" s="74">
        <v>199143017.75</v>
      </c>
      <c r="I39" s="75">
        <v>3851889.15</v>
      </c>
      <c r="J39" s="118" t="s">
        <v>87</v>
      </c>
      <c r="K39" s="119" t="s">
        <v>88</v>
      </c>
      <c r="L39" s="88"/>
      <c r="M39" s="88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  <c r="AA39" s="7"/>
      <c r="AB39" s="7"/>
    </row>
    <row r="40" spans="1:28" s="8" customFormat="1" ht="13.5" customHeight="1" x14ac:dyDescent="0.25">
      <c r="A40" s="83"/>
      <c r="B40" s="83" t="s">
        <v>41</v>
      </c>
      <c r="C40" s="125" t="s">
        <v>19</v>
      </c>
      <c r="D40" s="70">
        <v>4</v>
      </c>
      <c r="E40" s="71">
        <v>2.7786</v>
      </c>
      <c r="F40" s="77">
        <v>0</v>
      </c>
      <c r="G40" s="76">
        <v>3184510</v>
      </c>
      <c r="H40" s="74">
        <v>16229840.779999999</v>
      </c>
      <c r="I40" s="75">
        <v>1944417.34</v>
      </c>
      <c r="J40" s="118" t="s">
        <v>89</v>
      </c>
      <c r="K40" s="119" t="s">
        <v>90</v>
      </c>
      <c r="L40" s="88"/>
      <c r="M40" s="88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  <c r="AA40" s="7"/>
      <c r="AB40" s="7"/>
    </row>
    <row r="41" spans="1:28" s="8" customFormat="1" ht="13.5" customHeight="1" x14ac:dyDescent="0.25">
      <c r="A41" s="7"/>
      <c r="B41" s="83" t="s">
        <v>42</v>
      </c>
      <c r="C41" s="125" t="s">
        <v>19</v>
      </c>
      <c r="D41" s="70">
        <v>4</v>
      </c>
      <c r="E41" s="71">
        <v>2.4161999999999999</v>
      </c>
      <c r="F41" s="77">
        <v>0</v>
      </c>
      <c r="G41" s="76">
        <v>3083152</v>
      </c>
      <c r="H41" s="74">
        <v>13357308.98</v>
      </c>
      <c r="I41" s="75">
        <v>1937968.38</v>
      </c>
      <c r="J41" s="118" t="s">
        <v>91</v>
      </c>
      <c r="K41" s="119" t="s">
        <v>92</v>
      </c>
      <c r="L41" s="88"/>
      <c r="M41" s="88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  <c r="AA41" s="7"/>
      <c r="AB41" s="7"/>
    </row>
    <row r="42" spans="1:28" s="8" customFormat="1" ht="13.5" customHeight="1" x14ac:dyDescent="0.25">
      <c r="A42" s="83"/>
      <c r="B42" s="83" t="s">
        <v>43</v>
      </c>
      <c r="C42" s="125" t="s">
        <v>19</v>
      </c>
      <c r="D42" s="70">
        <v>6</v>
      </c>
      <c r="E42" s="71">
        <v>2.5531000000000001</v>
      </c>
      <c r="F42" s="77">
        <v>0</v>
      </c>
      <c r="G42" s="76">
        <v>4517132</v>
      </c>
      <c r="H42" s="74">
        <v>228382963.12</v>
      </c>
      <c r="I42" s="75">
        <v>1948247.7</v>
      </c>
      <c r="J42" s="118" t="s">
        <v>93</v>
      </c>
      <c r="K42" s="119" t="s">
        <v>94</v>
      </c>
      <c r="L42" s="88"/>
      <c r="M42" s="88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  <c r="AA42" s="7"/>
      <c r="AB42" s="7"/>
    </row>
    <row r="43" spans="1:28" s="8" customFormat="1" ht="15" customHeight="1" x14ac:dyDescent="0.25">
      <c r="A43" s="83"/>
      <c r="B43" s="83" t="s">
        <v>44</v>
      </c>
      <c r="C43" s="125" t="s">
        <v>19</v>
      </c>
      <c r="D43" s="70">
        <v>3</v>
      </c>
      <c r="E43" s="71">
        <v>3.7980999999999998</v>
      </c>
      <c r="F43" s="77">
        <v>0</v>
      </c>
      <c r="G43" s="76">
        <v>1913053</v>
      </c>
      <c r="H43" s="74">
        <v>13369597.43</v>
      </c>
      <c r="I43" s="75">
        <v>258534.16</v>
      </c>
      <c r="J43" s="118" t="s">
        <v>95</v>
      </c>
      <c r="K43" s="119" t="s">
        <v>96</v>
      </c>
      <c r="L43" s="88"/>
      <c r="M43" s="88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  <c r="AA43" s="7"/>
      <c r="AB43" s="7"/>
    </row>
    <row r="44" spans="1:28" s="8" customFormat="1" ht="15.75" customHeight="1" x14ac:dyDescent="0.25">
      <c r="A44" s="14"/>
      <c r="B44" s="83" t="s">
        <v>45</v>
      </c>
      <c r="C44" s="125" t="s">
        <v>19</v>
      </c>
      <c r="D44" s="70">
        <v>3</v>
      </c>
      <c r="E44" s="71">
        <v>2.4984999999999999</v>
      </c>
      <c r="F44" s="77">
        <v>0</v>
      </c>
      <c r="G44" s="76">
        <v>2426977</v>
      </c>
      <c r="H44" s="74">
        <v>20208362.359999999</v>
      </c>
      <c r="I44" s="75">
        <v>110952.48</v>
      </c>
      <c r="J44" s="118" t="s">
        <v>97</v>
      </c>
      <c r="K44" s="119" t="s">
        <v>98</v>
      </c>
      <c r="L44" s="14"/>
      <c r="M44" s="14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  <c r="AA44" s="7"/>
      <c r="AB44" s="7"/>
    </row>
    <row r="45" spans="1:28" s="8" customFormat="1" ht="13.5" customHeight="1" thickBot="1" x14ac:dyDescent="0.3">
      <c r="A45" s="69"/>
      <c r="B45" s="84" t="s">
        <v>46</v>
      </c>
      <c r="C45" s="126" t="s">
        <v>19</v>
      </c>
      <c r="D45" s="78">
        <v>3</v>
      </c>
      <c r="E45" s="128">
        <v>2.5095999999999998</v>
      </c>
      <c r="F45" s="79">
        <v>0</v>
      </c>
      <c r="G45" s="80">
        <v>2368198</v>
      </c>
      <c r="H45" s="81">
        <v>12808139.869999999</v>
      </c>
      <c r="I45" s="82">
        <v>76903.539999999994</v>
      </c>
      <c r="J45" s="120" t="s">
        <v>99</v>
      </c>
      <c r="K45" s="121" t="s">
        <v>100</v>
      </c>
      <c r="L45" s="14"/>
      <c r="M45" s="14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  <c r="AA45" s="7"/>
      <c r="AB45" s="7"/>
    </row>
    <row r="46" spans="1:28" s="8" customFormat="1" ht="13.5" customHeight="1" x14ac:dyDescent="0.25">
      <c r="A46" s="69"/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"/>
      <c r="M46" s="14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  <c r="AA46" s="7"/>
      <c r="AB46" s="7"/>
    </row>
    <row r="47" spans="1:28" s="8" customFormat="1" ht="13.5" customHeight="1" x14ac:dyDescent="0.25">
      <c r="A47" s="66"/>
      <c r="B47" s="13"/>
      <c r="C47" s="13"/>
      <c r="D47" s="14"/>
      <c r="E47" s="13"/>
      <c r="F47" s="13"/>
      <c r="G47" s="13"/>
      <c r="H47" s="7"/>
      <c r="I47" s="13"/>
      <c r="J47" s="7"/>
      <c r="K47" s="13"/>
      <c r="L47" s="13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  <c r="AA47" s="7"/>
      <c r="AB47" s="7"/>
    </row>
    <row r="48" spans="1:28" s="8" customFormat="1" ht="13.5" customHeight="1" x14ac:dyDescent="0.25">
      <c r="A48" s="66"/>
      <c r="B48" s="13"/>
      <c r="C48" s="13"/>
      <c r="D48" s="14"/>
      <c r="E48" s="13"/>
      <c r="F48" s="13"/>
      <c r="G48" s="13"/>
      <c r="H48" s="13"/>
      <c r="I48" s="13"/>
      <c r="J48" s="13"/>
      <c r="K48" s="13"/>
      <c r="L48" s="13"/>
      <c r="M48" s="13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  <c r="AA48" s="7"/>
      <c r="AB48" s="7"/>
    </row>
    <row r="49" spans="1:28" s="8" customFormat="1" ht="13.5" customHeight="1" x14ac:dyDescent="0.25">
      <c r="A49" s="66"/>
      <c r="B49" s="13"/>
      <c r="C49" s="13"/>
      <c r="D49" s="14"/>
      <c r="E49" s="13"/>
      <c r="F49" s="13"/>
      <c r="G49" s="13"/>
      <c r="H49" s="13"/>
      <c r="I49" s="13"/>
      <c r="J49" s="13"/>
      <c r="K49" s="13"/>
      <c r="L49" s="13"/>
      <c r="M49" s="7"/>
      <c r="N49" s="2"/>
      <c r="O49" s="2"/>
      <c r="P49" s="2"/>
      <c r="Q49" s="2"/>
      <c r="R49" s="2"/>
      <c r="S49" s="2"/>
      <c r="T49" s="2"/>
      <c r="U49" s="2"/>
      <c r="V49" s="7"/>
      <c r="W49" s="7"/>
      <c r="X49" s="7"/>
      <c r="Y49" s="7"/>
      <c r="Z49" s="7"/>
      <c r="AA49" s="7"/>
      <c r="AB49" s="7"/>
    </row>
    <row r="50" spans="1:28" s="8" customFormat="1" ht="13.5" customHeight="1" x14ac:dyDescent="0.25">
      <c r="A50" s="7"/>
      <c r="B50" s="7"/>
      <c r="C50" s="7"/>
      <c r="D50" s="7"/>
      <c r="E50" s="7"/>
      <c r="F50" s="7"/>
      <c r="G50" s="7"/>
      <c r="H50" s="7"/>
      <c r="I50" s="7"/>
      <c r="J50" s="7"/>
      <c r="K50" s="13"/>
      <c r="L50" s="13"/>
      <c r="M50" s="7"/>
      <c r="N50" s="2"/>
      <c r="O50" s="2"/>
      <c r="P50" s="2"/>
      <c r="Q50" s="2"/>
      <c r="R50" s="2"/>
      <c r="S50" s="2"/>
      <c r="T50" s="2"/>
      <c r="U50" s="2"/>
      <c r="V50" s="7"/>
      <c r="W50" s="7"/>
      <c r="X50" s="7"/>
      <c r="Y50" s="7"/>
      <c r="Z50" s="7"/>
      <c r="AA50" s="7"/>
      <c r="AB50" s="7"/>
    </row>
    <row r="51" spans="1:28" s="8" customFormat="1" ht="13.5" customHeight="1" x14ac:dyDescent="0.25">
      <c r="A51" s="7"/>
      <c r="B51" s="7"/>
      <c r="C51" s="7"/>
      <c r="D51" s="7"/>
      <c r="E51" s="7"/>
      <c r="F51" s="7"/>
      <c r="G51" s="7"/>
      <c r="H51" s="7"/>
      <c r="I51" s="7"/>
      <c r="J51" s="7"/>
      <c r="K51" s="13"/>
      <c r="L51" s="13"/>
      <c r="M51" s="7"/>
      <c r="N51" s="2"/>
      <c r="O51" s="2"/>
      <c r="P51" s="2"/>
      <c r="Q51" s="2"/>
      <c r="R51" s="2"/>
      <c r="S51" s="2"/>
      <c r="T51" s="2"/>
      <c r="U51" s="2"/>
      <c r="V51" s="7"/>
      <c r="W51" s="7"/>
      <c r="X51" s="7"/>
      <c r="Y51" s="7"/>
      <c r="Z51" s="7"/>
      <c r="AA51" s="7"/>
      <c r="AB51" s="7"/>
    </row>
    <row r="52" spans="1:28" s="8" customFormat="1" ht="13.5" customHeight="1" x14ac:dyDescent="0.25">
      <c r="A52" s="7"/>
      <c r="B52" s="7"/>
      <c r="C52" s="7"/>
      <c r="D52" s="7"/>
      <c r="E52" s="7"/>
      <c r="F52" s="7"/>
      <c r="G52" s="7"/>
      <c r="H52" s="7"/>
      <c r="I52" s="7"/>
      <c r="J52" s="7"/>
      <c r="K52" s="13"/>
      <c r="L52" s="13"/>
      <c r="M52" s="7"/>
      <c r="N52" s="2"/>
      <c r="O52" s="2"/>
      <c r="P52" s="2"/>
      <c r="Q52" s="2"/>
      <c r="R52" s="2"/>
      <c r="S52" s="2"/>
      <c r="T52" s="2"/>
      <c r="U52" s="2"/>
      <c r="V52" s="7"/>
      <c r="W52" s="7"/>
      <c r="X52" s="7"/>
      <c r="Y52" s="7"/>
      <c r="Z52" s="7"/>
      <c r="AA52" s="7"/>
      <c r="AB52" s="7"/>
    </row>
    <row r="53" spans="1:28" s="8" customFormat="1" ht="13.5" customHeight="1" x14ac:dyDescent="0.25">
      <c r="A53" s="7"/>
      <c r="B53" s="7"/>
      <c r="C53" s="7"/>
      <c r="D53" s="7"/>
      <c r="E53" s="7"/>
      <c r="F53" s="7"/>
      <c r="G53" s="7"/>
      <c r="H53" s="7"/>
      <c r="I53" s="7"/>
      <c r="J53" s="7"/>
      <c r="K53" s="13"/>
      <c r="L53" s="13"/>
      <c r="M53" s="7"/>
      <c r="N53" s="2"/>
      <c r="O53" s="2"/>
      <c r="P53" s="2"/>
      <c r="Q53" s="2"/>
      <c r="R53" s="2"/>
      <c r="S53" s="2"/>
      <c r="T53" s="2"/>
      <c r="U53" s="2"/>
      <c r="V53" s="7"/>
      <c r="W53" s="7"/>
      <c r="X53" s="7"/>
      <c r="Y53" s="7"/>
      <c r="Z53" s="7"/>
      <c r="AA53" s="7"/>
      <c r="AB53" s="7"/>
    </row>
    <row r="54" spans="1:28" s="8" customFormat="1" ht="13.5" customHeight="1" x14ac:dyDescent="0.25">
      <c r="A54" s="7"/>
      <c r="B54" s="7"/>
      <c r="C54" s="7"/>
      <c r="D54" s="7"/>
      <c r="E54" s="7"/>
      <c r="F54" s="7"/>
      <c r="G54" s="7"/>
      <c r="H54" s="7"/>
      <c r="I54" s="7"/>
      <c r="J54" s="7"/>
      <c r="K54" s="13"/>
      <c r="L54" s="13"/>
      <c r="M54" s="7"/>
      <c r="N54" s="2"/>
      <c r="O54" s="2"/>
      <c r="P54" s="2"/>
      <c r="Q54" s="2"/>
      <c r="R54" s="2"/>
      <c r="S54" s="2"/>
      <c r="T54" s="2"/>
      <c r="U54" s="2"/>
      <c r="V54" s="7"/>
      <c r="W54" s="7"/>
      <c r="X54" s="7"/>
      <c r="Y54" s="7"/>
      <c r="Z54" s="7"/>
      <c r="AA54" s="7"/>
      <c r="AB54" s="7"/>
    </row>
    <row r="55" spans="1:28" s="8" customFormat="1" ht="13.5" customHeight="1" x14ac:dyDescent="0.25">
      <c r="A55" s="7"/>
      <c r="B55" s="7"/>
      <c r="C55" s="7"/>
      <c r="D55" s="7"/>
      <c r="E55" s="7"/>
      <c r="F55" s="7"/>
      <c r="G55" s="7"/>
      <c r="H55" s="7"/>
      <c r="I55" s="7"/>
      <c r="J55" s="7"/>
      <c r="K55" s="13"/>
      <c r="L55" s="13"/>
      <c r="M55" s="7"/>
      <c r="N55" s="2"/>
      <c r="O55" s="2"/>
      <c r="P55" s="2"/>
      <c r="Q55" s="2"/>
      <c r="R55" s="2"/>
      <c r="S55" s="2"/>
      <c r="T55" s="2"/>
      <c r="U55" s="2"/>
      <c r="V55" s="7"/>
      <c r="W55" s="7"/>
      <c r="X55" s="7"/>
      <c r="Y55" s="7"/>
      <c r="Z55" s="7"/>
      <c r="AA55" s="7"/>
      <c r="AB55" s="7"/>
    </row>
    <row r="56" spans="1:28" s="8" customFormat="1" ht="13.5" customHeight="1" x14ac:dyDescent="0.25">
      <c r="A56" s="7"/>
      <c r="B56" s="7"/>
      <c r="C56" s="7"/>
      <c r="D56" s="7"/>
      <c r="E56" s="7"/>
      <c r="F56" s="7"/>
      <c r="G56" s="7"/>
      <c r="H56" s="7"/>
      <c r="I56" s="7"/>
      <c r="J56" s="7"/>
      <c r="K56" s="13"/>
      <c r="L56" s="13"/>
      <c r="M56" s="7"/>
      <c r="N56" s="2"/>
      <c r="O56" s="2"/>
      <c r="P56" s="2"/>
      <c r="Q56" s="2"/>
      <c r="R56" s="2"/>
      <c r="S56" s="2"/>
      <c r="T56" s="2"/>
      <c r="U56" s="2"/>
      <c r="V56" s="7"/>
      <c r="W56" s="7"/>
      <c r="X56" s="7"/>
      <c r="Y56" s="7"/>
      <c r="Z56" s="7"/>
      <c r="AA56" s="7"/>
      <c r="AB56" s="7"/>
    </row>
    <row r="57" spans="1:28" s="8" customFormat="1" ht="13.5" customHeight="1" x14ac:dyDescent="0.25">
      <c r="A57" s="7"/>
      <c r="B57" s="7"/>
      <c r="C57" s="7"/>
      <c r="D57" s="7"/>
      <c r="E57" s="7"/>
      <c r="F57" s="7"/>
      <c r="G57" s="7"/>
      <c r="H57" s="7"/>
      <c r="I57" s="7"/>
      <c r="J57" s="7"/>
      <c r="K57" s="13"/>
      <c r="L57" s="13"/>
      <c r="M57" s="7"/>
      <c r="N57" s="2"/>
      <c r="O57" s="2"/>
      <c r="P57" s="2"/>
      <c r="Q57" s="2"/>
      <c r="R57" s="2"/>
      <c r="S57" s="2"/>
      <c r="T57" s="2"/>
      <c r="U57" s="2"/>
      <c r="V57" s="7"/>
      <c r="W57" s="7"/>
      <c r="X57" s="7"/>
      <c r="Y57" s="7"/>
      <c r="Z57" s="7"/>
      <c r="AA57" s="7"/>
      <c r="AB57" s="7"/>
    </row>
    <row r="58" spans="1:28" s="8" customFormat="1" ht="13.5" customHeight="1" x14ac:dyDescent="0.25">
      <c r="A58" s="7"/>
      <c r="B58" s="7"/>
      <c r="C58" s="7"/>
      <c r="D58" s="7"/>
      <c r="E58" s="7"/>
      <c r="F58" s="7"/>
      <c r="G58" s="7"/>
      <c r="H58" s="7"/>
      <c r="I58" s="7"/>
      <c r="J58" s="7"/>
      <c r="K58" s="13"/>
      <c r="L58" s="13"/>
      <c r="M58" s="7"/>
      <c r="N58" s="2"/>
      <c r="O58" s="2"/>
      <c r="P58" s="2"/>
      <c r="Q58" s="2"/>
      <c r="R58" s="2"/>
      <c r="S58" s="2"/>
      <c r="T58" s="2"/>
      <c r="U58" s="2"/>
      <c r="V58" s="7"/>
      <c r="W58" s="7"/>
      <c r="X58" s="7"/>
      <c r="Y58" s="7"/>
      <c r="Z58" s="7"/>
      <c r="AA58" s="7"/>
      <c r="AB58" s="7"/>
    </row>
    <row r="59" spans="1:28" s="8" customFormat="1" ht="13.5" customHeight="1" x14ac:dyDescent="0.25">
      <c r="A59" s="7"/>
      <c r="B59" s="7"/>
      <c r="C59" s="7"/>
      <c r="D59" s="7"/>
      <c r="E59" s="7"/>
      <c r="F59" s="7"/>
      <c r="G59" s="7"/>
      <c r="H59" s="7"/>
      <c r="I59" s="7"/>
      <c r="J59" s="7"/>
      <c r="K59" s="13"/>
      <c r="L59" s="13"/>
      <c r="M59" s="7"/>
      <c r="N59" s="2"/>
      <c r="O59" s="2"/>
      <c r="P59" s="2"/>
      <c r="Q59" s="2"/>
      <c r="R59" s="2"/>
      <c r="S59" s="2"/>
      <c r="T59" s="2"/>
      <c r="U59" s="2"/>
      <c r="V59" s="7"/>
      <c r="W59" s="7"/>
      <c r="X59" s="7"/>
      <c r="Y59" s="7"/>
      <c r="Z59" s="7"/>
      <c r="AA59" s="7"/>
      <c r="AB59" s="7"/>
    </row>
    <row r="60" spans="1:28" s="8" customFormat="1" ht="13.5" customHeight="1" x14ac:dyDescent="0.25">
      <c r="A60" s="7"/>
      <c r="B60" s="7"/>
      <c r="C60" s="7"/>
      <c r="D60" s="7"/>
      <c r="E60" s="7"/>
      <c r="F60" s="7"/>
      <c r="G60" s="7"/>
      <c r="H60" s="7"/>
      <c r="I60" s="7"/>
      <c r="J60" s="7"/>
      <c r="K60" s="13"/>
      <c r="L60" s="13"/>
      <c r="M60" s="7"/>
      <c r="N60" s="2"/>
      <c r="O60" s="2"/>
      <c r="P60" s="2"/>
      <c r="Q60" s="2"/>
      <c r="R60" s="2"/>
      <c r="S60" s="2"/>
      <c r="T60" s="2"/>
      <c r="U60" s="2"/>
      <c r="V60" s="7"/>
      <c r="W60" s="7"/>
      <c r="X60" s="7"/>
      <c r="Y60" s="7"/>
      <c r="Z60" s="7"/>
      <c r="AA60" s="7"/>
      <c r="AB60" s="7"/>
    </row>
    <row r="61" spans="1:28" s="8" customFormat="1" ht="13.5" customHeight="1" x14ac:dyDescent="0.25">
      <c r="A61" s="7"/>
      <c r="B61" s="7"/>
      <c r="C61" s="7"/>
      <c r="D61" s="7"/>
      <c r="E61" s="7"/>
      <c r="F61" s="7"/>
      <c r="G61" s="7"/>
      <c r="H61" s="7"/>
      <c r="I61" s="7"/>
      <c r="J61" s="7"/>
      <c r="K61" s="13"/>
      <c r="L61" s="13"/>
      <c r="M61" s="7"/>
      <c r="N61" s="2"/>
      <c r="O61" s="2"/>
      <c r="P61" s="2"/>
      <c r="Q61" s="2"/>
      <c r="R61" s="2"/>
      <c r="S61" s="2"/>
      <c r="T61" s="2"/>
      <c r="U61" s="2"/>
      <c r="V61" s="7"/>
      <c r="W61" s="7"/>
      <c r="X61" s="7"/>
      <c r="Y61" s="7"/>
      <c r="Z61" s="7"/>
      <c r="AA61" s="7"/>
      <c r="AB61" s="7"/>
    </row>
    <row r="62" spans="1:28" s="8" customFormat="1" ht="13.5" customHeight="1" x14ac:dyDescent="0.25">
      <c r="A62" s="7"/>
      <c r="B62" s="7"/>
      <c r="C62" s="7"/>
      <c r="D62" s="7"/>
      <c r="E62" s="7"/>
      <c r="F62" s="7"/>
      <c r="G62" s="7"/>
      <c r="H62" s="7"/>
      <c r="I62" s="7"/>
      <c r="J62" s="7"/>
      <c r="K62" s="13"/>
      <c r="L62" s="13"/>
      <c r="M62" s="7"/>
      <c r="N62" s="2"/>
      <c r="O62" s="2"/>
      <c r="P62" s="2"/>
      <c r="Q62" s="2"/>
      <c r="R62" s="2"/>
      <c r="S62" s="2"/>
      <c r="T62" s="2"/>
      <c r="U62" s="2"/>
      <c r="V62" s="7"/>
      <c r="W62" s="7"/>
      <c r="X62" s="7"/>
      <c r="Y62" s="7"/>
      <c r="Z62" s="7"/>
      <c r="AA62" s="7"/>
      <c r="AB62" s="7"/>
    </row>
    <row r="63" spans="1:28" s="8" customFormat="1" ht="13.5" customHeight="1" x14ac:dyDescent="0.25">
      <c r="A63" s="7"/>
      <c r="B63" s="7"/>
      <c r="C63" s="7"/>
      <c r="D63" s="7"/>
      <c r="E63" s="7"/>
      <c r="F63" s="7"/>
      <c r="G63" s="7"/>
      <c r="H63" s="7"/>
      <c r="I63" s="7"/>
      <c r="J63" s="7"/>
      <c r="K63" s="13"/>
      <c r="L63" s="13"/>
      <c r="M63" s="7"/>
      <c r="N63" s="2"/>
      <c r="O63" s="2"/>
      <c r="P63" s="2"/>
      <c r="Q63" s="2"/>
      <c r="R63" s="2"/>
      <c r="S63" s="2"/>
      <c r="T63" s="2"/>
      <c r="U63" s="2"/>
      <c r="V63" s="7"/>
      <c r="W63" s="7"/>
      <c r="X63" s="7"/>
      <c r="Y63" s="7"/>
      <c r="Z63" s="7"/>
      <c r="AA63" s="7"/>
      <c r="AB63" s="7"/>
    </row>
    <row r="64" spans="1:28" s="8" customFormat="1" ht="13.5" customHeight="1" x14ac:dyDescent="0.25">
      <c r="A64" s="7"/>
      <c r="B64" s="7"/>
      <c r="C64" s="7"/>
      <c r="D64" s="7"/>
      <c r="E64" s="7"/>
      <c r="F64" s="7"/>
      <c r="G64" s="7"/>
      <c r="H64" s="7"/>
      <c r="I64" s="7"/>
      <c r="J64" s="7"/>
      <c r="K64" s="13"/>
      <c r="L64" s="13"/>
      <c r="M64" s="7"/>
      <c r="N64" s="2"/>
      <c r="O64" s="2"/>
      <c r="P64" s="2"/>
      <c r="Q64" s="2"/>
      <c r="R64" s="2"/>
      <c r="S64" s="2"/>
      <c r="T64" s="2"/>
      <c r="U64" s="2"/>
      <c r="V64" s="7"/>
      <c r="W64" s="7"/>
      <c r="X64" s="7"/>
      <c r="Y64" s="7"/>
      <c r="Z64" s="7"/>
      <c r="AA64" s="7"/>
      <c r="AB64" s="7"/>
    </row>
    <row r="65" spans="1:28" s="8" customFormat="1" ht="12" customHeight="1" x14ac:dyDescent="0.25">
      <c r="A65" s="7"/>
      <c r="B65" s="7"/>
      <c r="C65" s="7"/>
      <c r="D65" s="7"/>
      <c r="E65" s="7"/>
      <c r="F65" s="7"/>
      <c r="G65" s="7"/>
      <c r="H65" s="7"/>
      <c r="I65" s="7"/>
      <c r="J65" s="7"/>
      <c r="K65" s="13"/>
      <c r="L65" s="13"/>
      <c r="M65" s="7"/>
      <c r="N65" s="2"/>
      <c r="O65" s="2"/>
      <c r="P65" s="2"/>
      <c r="Q65" s="2"/>
      <c r="R65" s="2"/>
      <c r="S65" s="2"/>
      <c r="T65" s="2"/>
      <c r="U65" s="2"/>
      <c r="V65" s="7"/>
      <c r="W65" s="7"/>
      <c r="X65" s="7"/>
      <c r="Y65" s="7"/>
      <c r="Z65" s="7"/>
      <c r="AA65" s="7"/>
      <c r="AB65" s="7"/>
    </row>
    <row r="66" spans="1:28" s="8" customFormat="1" ht="12" customHeight="1" x14ac:dyDescent="0.25">
      <c r="A66" s="7"/>
      <c r="B66" s="7"/>
      <c r="C66" s="7"/>
      <c r="D66" s="7"/>
      <c r="E66" s="7"/>
      <c r="F66" s="7"/>
      <c r="G66" s="7"/>
      <c r="H66" s="7"/>
      <c r="I66" s="7"/>
      <c r="J66" s="7"/>
      <c r="K66" s="13"/>
      <c r="L66" s="13"/>
      <c r="M66" s="7"/>
      <c r="N66" s="2"/>
      <c r="O66" s="2"/>
      <c r="P66" s="2"/>
      <c r="Q66" s="2"/>
      <c r="R66" s="2"/>
      <c r="S66" s="2"/>
      <c r="T66" s="2"/>
      <c r="U66" s="2"/>
      <c r="V66" s="7"/>
      <c r="W66" s="7"/>
      <c r="X66" s="7"/>
      <c r="Y66" s="7"/>
      <c r="Z66" s="7"/>
      <c r="AA66" s="7"/>
      <c r="AB66" s="7"/>
    </row>
    <row r="67" spans="1:28" s="8" customFormat="1" ht="12" customHeight="1" x14ac:dyDescent="0.25">
      <c r="A67" s="7"/>
      <c r="B67" s="7"/>
      <c r="C67" s="7"/>
      <c r="D67" s="7"/>
      <c r="E67" s="7"/>
      <c r="F67" s="7"/>
      <c r="G67" s="7"/>
      <c r="H67" s="7"/>
      <c r="I67" s="7"/>
      <c r="J67" s="7"/>
      <c r="K67" s="13"/>
      <c r="L67" s="13"/>
      <c r="M67" s="7"/>
      <c r="N67" s="2"/>
      <c r="O67" s="2"/>
      <c r="P67" s="2"/>
      <c r="Q67" s="2"/>
      <c r="R67" s="2"/>
      <c r="S67" s="2"/>
      <c r="T67" s="2"/>
      <c r="U67" s="2"/>
      <c r="V67" s="7"/>
      <c r="W67" s="7"/>
      <c r="X67" s="7"/>
      <c r="Y67" s="7"/>
      <c r="Z67" s="7"/>
      <c r="AA67" s="7"/>
      <c r="AB67" s="7"/>
    </row>
    <row r="68" spans="1:28" s="8" customFormat="1" ht="12" customHeight="1" x14ac:dyDescent="0.25">
      <c r="A68" s="7"/>
      <c r="B68" s="7"/>
      <c r="C68" s="7"/>
      <c r="D68" s="7"/>
      <c r="E68" s="7"/>
      <c r="F68" s="7"/>
      <c r="G68" s="7"/>
      <c r="H68" s="7"/>
      <c r="I68" s="7"/>
      <c r="J68" s="7"/>
      <c r="K68" s="13"/>
      <c r="L68" s="13"/>
      <c r="M68" s="7"/>
      <c r="N68" s="2"/>
      <c r="O68" s="2"/>
      <c r="P68" s="2"/>
      <c r="Q68" s="2"/>
      <c r="R68" s="2"/>
      <c r="S68" s="2"/>
      <c r="T68" s="2"/>
      <c r="U68" s="2"/>
      <c r="V68" s="7"/>
      <c r="W68" s="7"/>
      <c r="X68" s="7"/>
      <c r="Y68" s="7"/>
      <c r="Z68" s="7"/>
      <c r="AA68" s="7"/>
      <c r="AB68" s="7"/>
    </row>
    <row r="69" spans="1:28" ht="12" customHeight="1" x14ac:dyDescent="0.25">
      <c r="A69" s="2"/>
      <c r="B69" s="2"/>
      <c r="C69" s="2"/>
      <c r="D69" s="2"/>
      <c r="E69" s="2"/>
      <c r="F69" s="2"/>
      <c r="G69" s="2"/>
      <c r="H69" s="2"/>
      <c r="I69" s="2"/>
      <c r="J69" s="2"/>
      <c r="K69" s="13"/>
      <c r="L69" s="13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</row>
    <row r="70" spans="1:28" ht="12" customHeight="1" x14ac:dyDescent="0.25">
      <c r="A70" s="15"/>
      <c r="B70" s="15"/>
      <c r="C70" s="15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</row>
    <row r="71" spans="1:28" ht="15" customHeight="1" x14ac:dyDescent="0.25">
      <c r="A71" s="17"/>
      <c r="B71" s="17"/>
      <c r="C71" s="17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</row>
    <row r="72" spans="1:28" ht="15" customHeight="1" x14ac:dyDescent="0.25">
      <c r="A72" s="17"/>
      <c r="B72" s="17"/>
      <c r="C72" s="17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</row>
    <row r="73" spans="1:28" ht="15" customHeight="1" x14ac:dyDescent="0.25">
      <c r="A73" s="17"/>
      <c r="B73" s="17"/>
      <c r="C73" s="16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</row>
    <row r="74" spans="1:28" ht="13.5" customHeight="1" x14ac:dyDescent="0.25">
      <c r="A74" s="19"/>
      <c r="B74" s="19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</row>
    <row r="75" spans="1:28" ht="13.5" customHeight="1" x14ac:dyDescent="0.25">
      <c r="A75" s="19"/>
      <c r="B75" s="19"/>
      <c r="C75" s="19"/>
      <c r="D75" s="18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</row>
    <row r="76" spans="1:28" ht="13.5" customHeight="1" x14ac:dyDescent="0.25">
      <c r="A76" s="20"/>
      <c r="B76" s="20"/>
      <c r="C76" s="20"/>
      <c r="D76" s="17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</row>
    <row r="77" spans="1:28" ht="13.5" customHeight="1" x14ac:dyDescent="0.25">
      <c r="A77" s="20"/>
      <c r="B77" s="20"/>
      <c r="C77" s="20"/>
      <c r="D77" s="17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</row>
    <row r="78" spans="1:28" ht="13.5" customHeight="1" x14ac:dyDescent="0.25">
      <c r="A78" s="20"/>
      <c r="B78" s="20"/>
      <c r="C78" s="20"/>
      <c r="D78" s="2"/>
      <c r="E78" s="21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</row>
    <row r="79" spans="1:28" ht="13.5" customHeight="1" x14ac:dyDescent="0.25">
      <c r="A79" s="20"/>
      <c r="B79" s="20"/>
      <c r="C79" s="20"/>
      <c r="D79" s="2"/>
      <c r="E79" s="21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</row>
    <row r="80" spans="1:28" ht="13.5" customHeight="1" x14ac:dyDescent="0.25">
      <c r="A80" s="20"/>
      <c r="B80" s="20"/>
      <c r="C80" s="20"/>
      <c r="D80" s="2"/>
      <c r="E80" s="21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</row>
    <row r="81" spans="1:28" ht="13.5" customHeight="1" x14ac:dyDescent="0.25">
      <c r="A81" s="20"/>
      <c r="B81" s="20"/>
      <c r="C81" s="20"/>
      <c r="D81" s="2"/>
      <c r="E81" s="17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</row>
    <row r="82" spans="1:28" ht="13.5" customHeight="1" x14ac:dyDescent="0.25">
      <c r="A82" s="20"/>
      <c r="B82" s="20"/>
      <c r="C82" s="20"/>
      <c r="D82" s="2"/>
      <c r="E82" s="17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</row>
    <row r="83" spans="1:28" ht="13.5" customHeight="1" x14ac:dyDescent="0.25">
      <c r="A83" s="20"/>
      <c r="B83" s="20"/>
      <c r="C83" s="20"/>
      <c r="D83" s="2"/>
      <c r="E83" s="2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</row>
    <row r="84" spans="1:28" ht="13.5" customHeight="1" x14ac:dyDescent="0.25">
      <c r="A84" s="20"/>
      <c r="B84" s="20"/>
      <c r="C84" s="20"/>
      <c r="D84" s="5"/>
      <c r="E84" s="2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</row>
    <row r="85" spans="1:28" ht="13.5" customHeight="1" x14ac:dyDescent="0.25">
      <c r="A85" s="20"/>
      <c r="B85" s="20"/>
      <c r="C85" s="20"/>
      <c r="D85" s="5"/>
      <c r="E85" s="2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</row>
    <row r="86" spans="1:28" ht="13.5" customHeight="1" x14ac:dyDescent="0.25">
      <c r="A86" s="20"/>
      <c r="B86" s="20"/>
      <c r="C86" s="20"/>
      <c r="D86" s="5"/>
      <c r="E86" s="17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</row>
    <row r="87" spans="1:28" ht="13.5" customHeight="1" x14ac:dyDescent="0.25">
      <c r="A87" s="20"/>
      <c r="B87" s="20"/>
      <c r="C87" s="20"/>
      <c r="D87" s="5"/>
      <c r="E87" s="17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</row>
    <row r="88" spans="1:28" ht="13.5" customHeight="1" x14ac:dyDescent="0.25">
      <c r="A88" s="237"/>
      <c r="B88" s="237"/>
      <c r="C88" s="237"/>
      <c r="D88" s="5"/>
      <c r="E88" s="2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</row>
    <row r="89" spans="1:28" ht="13.5" customHeight="1" x14ac:dyDescent="0.25">
      <c r="A89" s="237"/>
      <c r="B89" s="237"/>
      <c r="C89" s="237"/>
      <c r="D89" s="5"/>
      <c r="E89" s="2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</row>
    <row r="90" spans="1:28" ht="13.5" customHeight="1" x14ac:dyDescent="0.25">
      <c r="A90" s="237"/>
      <c r="B90" s="237"/>
      <c r="C90" s="237"/>
      <c r="D90" s="5"/>
      <c r="E90" s="2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</row>
    <row r="91" spans="1:28" ht="13.5" customHeight="1" x14ac:dyDescent="0.25">
      <c r="A91" s="237"/>
      <c r="B91" s="237"/>
      <c r="C91" s="237"/>
      <c r="D91" s="5"/>
      <c r="E91" s="17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</row>
    <row r="92" spans="1:28" ht="13.5" customHeight="1" x14ac:dyDescent="0.25">
      <c r="A92" s="237"/>
      <c r="B92" s="237"/>
      <c r="C92" s="237"/>
      <c r="D92" s="5"/>
      <c r="E92" s="17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</row>
    <row r="93" spans="1:28" ht="13.5" customHeight="1" x14ac:dyDescent="0.25">
      <c r="A93" s="237"/>
      <c r="B93" s="237"/>
      <c r="C93" s="237"/>
      <c r="D93" s="5"/>
      <c r="E93" s="2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</row>
    <row r="94" spans="1:28" ht="13.5" customHeight="1" x14ac:dyDescent="0.25">
      <c r="A94" s="237"/>
      <c r="B94" s="237"/>
      <c r="C94" s="237"/>
      <c r="D94" s="5"/>
      <c r="E94" s="2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</row>
    <row r="95" spans="1:28" ht="13.5" customHeight="1" x14ac:dyDescent="0.25">
      <c r="A95" s="237"/>
      <c r="B95" s="237"/>
      <c r="C95" s="237"/>
      <c r="D95" s="5"/>
      <c r="E95" s="2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</row>
    <row r="96" spans="1:28" ht="13.5" customHeight="1" x14ac:dyDescent="0.25">
      <c r="A96" s="237"/>
      <c r="B96" s="237"/>
      <c r="C96" s="237"/>
      <c r="D96" s="5"/>
      <c r="E96" s="6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</row>
    <row r="97" spans="1:28" ht="13.5" customHeight="1" x14ac:dyDescent="0.25">
      <c r="A97" s="237"/>
      <c r="B97" s="237"/>
      <c r="C97" s="237"/>
      <c r="D97" s="5"/>
      <c r="E97" s="6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</row>
    <row r="98" spans="1:28" ht="13.5" customHeight="1" x14ac:dyDescent="0.25">
      <c r="A98" s="237"/>
      <c r="B98" s="237"/>
      <c r="C98" s="237"/>
      <c r="D98" s="5"/>
      <c r="E98" s="6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</row>
    <row r="99" spans="1:28" ht="13.5" customHeight="1" x14ac:dyDescent="0.25">
      <c r="A99" s="237"/>
      <c r="B99" s="237"/>
      <c r="C99" s="237"/>
      <c r="D99" s="5"/>
      <c r="E99" s="6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</row>
    <row r="100" spans="1:28" ht="13.5" customHeight="1" x14ac:dyDescent="0.25">
      <c r="A100" s="237"/>
      <c r="B100" s="237"/>
      <c r="C100" s="237"/>
      <c r="D100" s="5"/>
      <c r="E100" s="6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</row>
    <row r="101" spans="1:28" ht="13.5" customHeight="1" x14ac:dyDescent="0.25">
      <c r="A101" s="237"/>
      <c r="B101" s="237"/>
      <c r="C101" s="237"/>
      <c r="D101" s="5"/>
      <c r="E101" s="5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</row>
    <row r="102" spans="1:28" ht="15" customHeight="1" x14ac:dyDescent="0.25">
      <c r="A102" s="23"/>
      <c r="B102" s="23"/>
      <c r="C102" s="23"/>
      <c r="D102" s="5"/>
      <c r="E102" s="5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</row>
    <row r="103" spans="1:28" ht="15" customHeight="1" x14ac:dyDescent="0.25">
      <c r="A103" s="23"/>
      <c r="B103" s="23"/>
      <c r="C103" s="23"/>
      <c r="D103" s="5"/>
      <c r="E103" s="5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</row>
    <row r="104" spans="1:28" ht="15" customHeight="1" x14ac:dyDescent="0.25">
      <c r="A104" s="24"/>
      <c r="B104" s="24"/>
      <c r="C104" s="24"/>
      <c r="D104" s="5"/>
      <c r="E104" s="5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</row>
    <row r="105" spans="1:28" ht="15" customHeight="1" x14ac:dyDescent="0.25">
      <c r="A105" s="24"/>
      <c r="B105" s="24"/>
      <c r="C105" s="24"/>
      <c r="D105" s="5"/>
      <c r="E105" s="6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</row>
    <row r="106" spans="1:28" ht="15" customHeight="1" x14ac:dyDescent="0.25">
      <c r="A106" s="24"/>
      <c r="B106" s="24"/>
      <c r="C106" s="24"/>
      <c r="D106" s="5"/>
      <c r="E106" s="6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</row>
    <row r="107" spans="1:28" ht="15" customHeight="1" x14ac:dyDescent="0.25">
      <c r="A107" s="25"/>
      <c r="B107" s="25"/>
      <c r="C107" s="25"/>
      <c r="D107" s="5"/>
      <c r="E107" s="6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</row>
    <row r="108" spans="1:28" ht="15" customHeight="1" x14ac:dyDescent="0.25">
      <c r="A108" s="25"/>
      <c r="B108" s="25"/>
      <c r="C108" s="25"/>
      <c r="D108" s="5"/>
      <c r="E108" s="6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</row>
    <row r="109" spans="1:28" ht="15" customHeight="1" x14ac:dyDescent="0.25">
      <c r="A109" s="25"/>
      <c r="B109" s="25"/>
      <c r="C109" s="25"/>
      <c r="D109" s="5"/>
      <c r="E109" s="6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</row>
    <row r="110" spans="1:28" ht="15" customHeight="1" x14ac:dyDescent="0.25">
      <c r="A110" s="23"/>
      <c r="B110" s="23"/>
      <c r="C110" s="23"/>
      <c r="D110" s="5"/>
      <c r="E110" s="6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</row>
    <row r="111" spans="1:28" ht="15" customHeight="1" x14ac:dyDescent="0.25">
      <c r="A111" s="23"/>
      <c r="B111" s="23"/>
      <c r="C111" s="23"/>
      <c r="D111" s="5"/>
      <c r="E111" s="6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</row>
    <row r="112" spans="1:28" ht="15" customHeight="1" x14ac:dyDescent="0.25">
      <c r="A112" s="24"/>
      <c r="B112" s="24"/>
      <c r="C112" s="24"/>
      <c r="D112" s="5"/>
      <c r="E112" s="6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</row>
    <row r="113" spans="1:28" ht="15" customHeight="1" x14ac:dyDescent="0.25">
      <c r="A113" s="24"/>
      <c r="B113" s="24"/>
      <c r="C113" s="24"/>
      <c r="D113" s="5"/>
      <c r="E113" s="6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</row>
    <row r="114" spans="1:28" ht="15" customHeight="1" x14ac:dyDescent="0.25">
      <c r="A114" s="24"/>
      <c r="B114" s="24"/>
      <c r="C114" s="24"/>
      <c r="D114" s="5"/>
      <c r="E114" s="6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</row>
    <row r="115" spans="1:28" ht="15" customHeight="1" x14ac:dyDescent="0.25">
      <c r="A115" s="25"/>
      <c r="B115" s="25"/>
      <c r="C115" s="25"/>
      <c r="D115" s="5"/>
      <c r="E115" s="6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</row>
    <row r="116" spans="1:28" ht="15" customHeight="1" x14ac:dyDescent="0.25">
      <c r="A116" s="25"/>
      <c r="B116" s="25"/>
      <c r="C116" s="25"/>
      <c r="D116" s="5"/>
      <c r="E116" s="6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</row>
    <row r="117" spans="1:28" ht="15" customHeight="1" x14ac:dyDescent="0.25">
      <c r="A117" s="25"/>
      <c r="B117" s="25"/>
      <c r="C117" s="25"/>
      <c r="D117" s="5"/>
      <c r="E117" s="6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</row>
    <row r="118" spans="1:28" ht="15" customHeight="1" x14ac:dyDescent="0.25">
      <c r="A118" s="2"/>
      <c r="B118" s="2"/>
      <c r="C118" s="2"/>
      <c r="D118" s="5"/>
      <c r="E118" s="6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</row>
    <row r="119" spans="1:28" ht="15" customHeight="1" x14ac:dyDescent="0.25">
      <c r="A119" s="2"/>
      <c r="B119" s="2"/>
      <c r="C119" s="2"/>
      <c r="D119" s="5"/>
      <c r="E119" s="6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</row>
    <row r="120" spans="1:28" ht="15" customHeight="1" x14ac:dyDescent="0.25">
      <c r="A120" s="2"/>
      <c r="B120" s="2"/>
      <c r="C120" s="2"/>
      <c r="D120" s="5"/>
      <c r="E120" s="6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</row>
    <row r="121" spans="1:28" ht="15" customHeight="1" x14ac:dyDescent="0.25">
      <c r="A121" s="2"/>
      <c r="B121" s="2"/>
      <c r="C121" s="2"/>
      <c r="D121" s="5"/>
      <c r="E121" s="6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</row>
    <row r="122" spans="1:28" ht="15" customHeight="1" x14ac:dyDescent="0.25">
      <c r="A122" s="2"/>
      <c r="B122" s="2"/>
      <c r="C122" s="2"/>
      <c r="D122" s="5"/>
      <c r="E122" s="6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</row>
    <row r="123" spans="1:28" ht="15" customHeight="1" x14ac:dyDescent="0.25">
      <c r="A123" s="2"/>
      <c r="B123" s="2"/>
      <c r="C123" s="2"/>
      <c r="D123" s="5"/>
      <c r="E123" s="6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</row>
    <row r="124" spans="1:28" ht="15" customHeight="1" x14ac:dyDescent="0.25">
      <c r="A124" s="2"/>
      <c r="B124" s="2"/>
      <c r="C124" s="2"/>
      <c r="D124" s="5"/>
      <c r="E124" s="6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</row>
    <row r="125" spans="1:28" ht="15" customHeight="1" x14ac:dyDescent="0.25">
      <c r="A125" s="2"/>
      <c r="B125" s="2"/>
      <c r="C125" s="2"/>
      <c r="D125" s="5"/>
      <c r="E125" s="6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</row>
    <row r="126" spans="1:28" ht="15" customHeight="1" x14ac:dyDescent="0.25">
      <c r="A126" s="4"/>
      <c r="B126" s="4"/>
      <c r="C126" s="4"/>
      <c r="D126" s="5"/>
      <c r="E126" s="6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</row>
    <row r="127" spans="1:28" ht="15" customHeight="1" x14ac:dyDescent="0.25">
      <c r="A127" s="4"/>
      <c r="B127" s="4"/>
      <c r="C127" s="4"/>
      <c r="D127" s="5"/>
      <c r="E127" s="6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</row>
    <row r="128" spans="1:28" ht="15" customHeight="1" x14ac:dyDescent="0.25">
      <c r="A128" s="4"/>
      <c r="B128" s="4"/>
      <c r="C128" s="4"/>
      <c r="D128" s="5"/>
      <c r="E128" s="6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</row>
    <row r="129" spans="1:28" ht="15" customHeight="1" x14ac:dyDescent="0.25">
      <c r="A129" s="4"/>
      <c r="B129" s="4"/>
      <c r="C129" s="4"/>
      <c r="D129" s="5"/>
      <c r="E129" s="6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</row>
    <row r="130" spans="1:28" ht="15" customHeight="1" x14ac:dyDescent="0.25">
      <c r="A130" s="4"/>
      <c r="B130" s="4"/>
      <c r="C130" s="4"/>
      <c r="D130" s="5"/>
      <c r="E130" s="6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</row>
    <row r="131" spans="1:28" ht="15" customHeight="1" x14ac:dyDescent="0.25">
      <c r="A131" s="4"/>
      <c r="B131" s="4"/>
      <c r="C131" s="4"/>
      <c r="D131" s="5"/>
      <c r="E131" s="6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</row>
    <row r="132" spans="1:28" ht="15" customHeight="1" x14ac:dyDescent="0.25">
      <c r="A132" s="4"/>
      <c r="B132" s="4"/>
      <c r="C132" s="4"/>
      <c r="D132" s="5"/>
      <c r="E132" s="6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</row>
    <row r="133" spans="1:28" ht="15" customHeight="1" x14ac:dyDescent="0.25">
      <c r="A133" s="4"/>
      <c r="B133" s="4"/>
      <c r="C133" s="4"/>
      <c r="D133" s="5"/>
      <c r="E133" s="6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</row>
    <row r="134" spans="1:28" ht="15" customHeight="1" x14ac:dyDescent="0.25">
      <c r="A134" s="4"/>
      <c r="B134" s="4"/>
      <c r="C134" s="4"/>
      <c r="D134" s="5"/>
      <c r="E134" s="6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</row>
    <row r="135" spans="1:28" ht="15" customHeight="1" x14ac:dyDescent="0.25">
      <c r="A135" s="4"/>
      <c r="B135" s="4"/>
      <c r="C135" s="4"/>
      <c r="D135" s="5"/>
      <c r="E135" s="6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</row>
    <row r="136" spans="1:28" ht="15" customHeight="1" x14ac:dyDescent="0.25">
      <c r="A136" s="4"/>
      <c r="B136" s="4"/>
      <c r="C136" s="4"/>
      <c r="D136" s="5"/>
      <c r="E136" s="6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</row>
    <row r="137" spans="1:28" ht="15" customHeight="1" x14ac:dyDescent="0.25">
      <c r="A137" s="4"/>
      <c r="B137" s="4"/>
      <c r="C137" s="4"/>
      <c r="D137" s="5"/>
      <c r="E137" s="6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</row>
    <row r="138" spans="1:28" ht="15" customHeight="1" x14ac:dyDescent="0.25">
      <c r="A138" s="4"/>
      <c r="B138" s="4"/>
      <c r="C138" s="4"/>
      <c r="D138" s="5"/>
      <c r="E138" s="6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</row>
    <row r="139" spans="1:28" ht="15" customHeight="1" x14ac:dyDescent="0.25">
      <c r="A139" s="4"/>
      <c r="B139" s="4"/>
      <c r="C139" s="4"/>
      <c r="D139" s="5"/>
      <c r="E139" s="6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</row>
    <row r="140" spans="1:28" ht="15" customHeight="1" x14ac:dyDescent="0.25">
      <c r="A140" s="4"/>
      <c r="B140" s="4"/>
      <c r="C140" s="4"/>
      <c r="D140" s="5"/>
      <c r="E140" s="6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</row>
    <row r="141" spans="1:28" ht="15" customHeight="1" x14ac:dyDescent="0.25">
      <c r="A141" s="4"/>
      <c r="B141" s="4"/>
      <c r="C141" s="4"/>
      <c r="D141" s="5"/>
      <c r="E141" s="6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</row>
    <row r="142" spans="1:28" ht="15" customHeight="1" x14ac:dyDescent="0.25">
      <c r="A142" s="4"/>
      <c r="B142" s="4"/>
      <c r="C142" s="4"/>
      <c r="D142" s="5"/>
      <c r="E142" s="6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</row>
    <row r="143" spans="1:28" ht="15" customHeight="1" x14ac:dyDescent="0.25">
      <c r="A143" s="4"/>
      <c r="B143" s="4"/>
      <c r="C143" s="4"/>
      <c r="D143" s="5"/>
      <c r="E143" s="6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</row>
    <row r="144" spans="1:28" ht="15" customHeight="1" x14ac:dyDescent="0.25">
      <c r="A144" s="4"/>
      <c r="B144" s="4"/>
      <c r="C144" s="4"/>
      <c r="D144" s="5"/>
      <c r="E144" s="6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</row>
    <row r="145" spans="1:28" ht="15" customHeight="1" x14ac:dyDescent="0.25">
      <c r="A145" s="4"/>
      <c r="B145" s="4"/>
      <c r="C145" s="4"/>
      <c r="D145" s="5"/>
      <c r="E145" s="6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</row>
    <row r="146" spans="1:28" ht="15" customHeight="1" x14ac:dyDescent="0.25">
      <c r="A146" s="4"/>
      <c r="B146" s="4"/>
      <c r="C146" s="4"/>
      <c r="D146" s="5"/>
      <c r="E146" s="6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</row>
    <row r="147" spans="1:28" ht="15" customHeight="1" x14ac:dyDescent="0.25">
      <c r="A147" s="4"/>
      <c r="B147" s="4"/>
      <c r="C147" s="4"/>
      <c r="D147" s="5"/>
      <c r="E147" s="6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</row>
    <row r="148" spans="1:28" ht="15" customHeight="1" x14ac:dyDescent="0.25">
      <c r="A148" s="4"/>
      <c r="B148" s="4"/>
      <c r="C148" s="4"/>
      <c r="D148" s="5"/>
      <c r="E148" s="6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</row>
    <row r="149" spans="1:28" ht="15" customHeight="1" x14ac:dyDescent="0.25">
      <c r="A149" s="4"/>
      <c r="B149" s="4"/>
      <c r="C149" s="4"/>
      <c r="D149" s="5"/>
      <c r="E149" s="6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</row>
    <row r="150" spans="1:28" ht="15" customHeight="1" x14ac:dyDescent="0.25">
      <c r="A150" s="4"/>
      <c r="B150" s="4"/>
      <c r="C150" s="4"/>
      <c r="D150" s="5"/>
      <c r="E150" s="6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</row>
    <row r="151" spans="1:28" ht="15" customHeight="1" x14ac:dyDescent="0.25">
      <c r="A151" s="4"/>
      <c r="B151" s="4"/>
      <c r="C151" s="4"/>
      <c r="D151" s="5"/>
      <c r="E151" s="6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</row>
    <row r="152" spans="1:28" ht="15" customHeight="1" x14ac:dyDescent="0.25">
      <c r="A152" s="4"/>
      <c r="B152" s="4"/>
      <c r="C152" s="4"/>
      <c r="D152" s="5"/>
      <c r="E152" s="6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</row>
    <row r="153" spans="1:28" ht="15" customHeight="1" x14ac:dyDescent="0.25">
      <c r="A153" s="4"/>
      <c r="B153" s="4"/>
      <c r="C153" s="4"/>
      <c r="D153" s="5"/>
      <c r="E153" s="6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</row>
    <row r="154" spans="1:28" ht="15" customHeight="1" x14ac:dyDescent="0.25">
      <c r="A154" s="4"/>
      <c r="B154" s="4"/>
      <c r="C154" s="4"/>
      <c r="D154" s="5"/>
      <c r="E154" s="6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</row>
    <row r="155" spans="1:28" ht="15" customHeight="1" x14ac:dyDescent="0.25">
      <c r="A155" s="4"/>
      <c r="B155" s="4"/>
      <c r="C155" s="4"/>
      <c r="D155" s="5"/>
      <c r="E155" s="6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</row>
    <row r="156" spans="1:28" ht="15" customHeight="1" x14ac:dyDescent="0.25">
      <c r="A156" s="4"/>
      <c r="B156" s="4"/>
      <c r="C156" s="4"/>
      <c r="D156" s="5"/>
      <c r="E156" s="6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</row>
    <row r="157" spans="1:28" ht="15" customHeight="1" x14ac:dyDescent="0.25">
      <c r="A157" s="4"/>
      <c r="B157" s="4"/>
      <c r="C157" s="4"/>
      <c r="D157" s="5"/>
      <c r="E157" s="6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</row>
    <row r="158" spans="1:28" ht="15" customHeight="1" x14ac:dyDescent="0.25">
      <c r="A158" s="4"/>
      <c r="B158" s="4"/>
      <c r="C158" s="4"/>
      <c r="D158" s="5"/>
      <c r="E158" s="6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</row>
    <row r="159" spans="1:28" ht="15" customHeight="1" x14ac:dyDescent="0.25">
      <c r="A159" s="4"/>
      <c r="B159" s="4"/>
      <c r="C159" s="4"/>
      <c r="D159" s="5"/>
      <c r="E159" s="6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</row>
    <row r="160" spans="1:28" ht="15" customHeight="1" x14ac:dyDescent="0.25">
      <c r="A160" s="4"/>
      <c r="B160" s="4"/>
      <c r="C160" s="4"/>
      <c r="D160" s="5"/>
      <c r="E160" s="6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</row>
    <row r="161" spans="1:28" ht="15" customHeight="1" x14ac:dyDescent="0.25">
      <c r="A161" s="4"/>
      <c r="B161" s="4"/>
      <c r="C161" s="4"/>
      <c r="D161" s="5"/>
      <c r="E161" s="6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</row>
    <row r="162" spans="1:28" ht="15" customHeight="1" x14ac:dyDescent="0.25">
      <c r="A162" s="4"/>
      <c r="B162" s="4"/>
      <c r="C162" s="4"/>
      <c r="D162" s="5"/>
      <c r="E162" s="6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</row>
    <row r="163" spans="1:28" ht="15" customHeight="1" x14ac:dyDescent="0.25">
      <c r="A163" s="4"/>
      <c r="B163" s="4"/>
      <c r="C163" s="4"/>
      <c r="D163" s="5"/>
      <c r="E163" s="6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</row>
    <row r="164" spans="1:28" ht="15" customHeight="1" x14ac:dyDescent="0.25">
      <c r="A164" s="4"/>
      <c r="B164" s="4"/>
      <c r="C164" s="4"/>
      <c r="D164" s="5"/>
      <c r="E164" s="6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</row>
    <row r="165" spans="1:28" ht="15" customHeight="1" x14ac:dyDescent="0.25">
      <c r="A165" s="4"/>
      <c r="B165" s="4"/>
      <c r="C165" s="4"/>
      <c r="D165" s="5"/>
      <c r="E165" s="6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</row>
    <row r="166" spans="1:28" ht="15" customHeight="1" x14ac:dyDescent="0.25">
      <c r="A166" s="4"/>
      <c r="B166" s="4"/>
      <c r="C166" s="4"/>
      <c r="D166" s="5"/>
      <c r="E166" s="6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</row>
    <row r="167" spans="1:28" ht="15" customHeight="1" x14ac:dyDescent="0.25">
      <c r="A167" s="4"/>
      <c r="B167" s="4"/>
      <c r="C167" s="4"/>
      <c r="D167" s="5"/>
      <c r="E167" s="6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</row>
    <row r="168" spans="1:28" ht="15" customHeight="1" x14ac:dyDescent="0.25">
      <c r="A168" s="4"/>
      <c r="B168" s="4"/>
      <c r="C168" s="4"/>
      <c r="D168" s="5"/>
      <c r="E168" s="6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</row>
    <row r="169" spans="1:28" ht="15" customHeight="1" x14ac:dyDescent="0.25">
      <c r="A169" s="4"/>
      <c r="B169" s="4"/>
      <c r="C169" s="4"/>
      <c r="D169" s="5"/>
      <c r="E169" s="6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</row>
    <row r="170" spans="1:28" ht="15" customHeight="1" x14ac:dyDescent="0.25">
      <c r="A170" s="4"/>
      <c r="B170" s="4"/>
      <c r="C170" s="4"/>
      <c r="D170" s="5"/>
      <c r="E170" s="6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</row>
    <row r="171" spans="1:28" ht="15" customHeight="1" x14ac:dyDescent="0.25">
      <c r="A171" s="4"/>
      <c r="B171" s="4"/>
      <c r="C171" s="4"/>
      <c r="D171" s="5"/>
      <c r="E171" s="6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</row>
    <row r="172" spans="1:28" ht="15" customHeight="1" x14ac:dyDescent="0.25">
      <c r="A172" s="4"/>
      <c r="B172" s="4"/>
      <c r="C172" s="4"/>
      <c r="D172" s="5"/>
      <c r="E172" s="6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</row>
    <row r="173" spans="1:28" ht="15" customHeight="1" x14ac:dyDescent="0.25">
      <c r="A173" s="4"/>
      <c r="B173" s="4"/>
      <c r="C173" s="4"/>
      <c r="D173" s="5"/>
      <c r="E173" s="6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</row>
    <row r="174" spans="1:28" ht="15" customHeight="1" x14ac:dyDescent="0.25">
      <c r="A174" s="4"/>
      <c r="B174" s="4"/>
      <c r="C174" s="4"/>
      <c r="D174" s="5"/>
      <c r="E174" s="6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</row>
    <row r="175" spans="1:28" ht="15" customHeight="1" x14ac:dyDescent="0.25">
      <c r="A175" s="4"/>
      <c r="B175" s="4"/>
      <c r="C175" s="4"/>
      <c r="D175" s="5"/>
      <c r="E175" s="6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</row>
    <row r="176" spans="1:28" ht="15" customHeight="1" x14ac:dyDescent="0.25">
      <c r="A176" s="4"/>
      <c r="B176" s="4"/>
      <c r="C176" s="4"/>
      <c r="D176" s="5"/>
      <c r="E176" s="6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</row>
    <row r="177" spans="1:28" ht="15" customHeight="1" x14ac:dyDescent="0.25">
      <c r="A177" s="4"/>
      <c r="B177" s="4"/>
      <c r="C177" s="4"/>
      <c r="D177" s="5"/>
      <c r="E177" s="6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</row>
    <row r="178" spans="1:28" ht="15" customHeight="1" x14ac:dyDescent="0.25">
      <c r="A178" s="4"/>
      <c r="B178" s="4"/>
      <c r="C178" s="4"/>
      <c r="D178" s="5"/>
      <c r="E178" s="6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</row>
    <row r="179" spans="1:28" ht="15" customHeight="1" x14ac:dyDescent="0.25">
      <c r="A179" s="4"/>
      <c r="B179" s="4"/>
      <c r="C179" s="4"/>
      <c r="D179" s="5"/>
      <c r="E179" s="6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</row>
    <row r="180" spans="1:28" ht="15" customHeight="1" x14ac:dyDescent="0.25">
      <c r="A180" s="4"/>
      <c r="B180" s="4"/>
      <c r="C180" s="4"/>
      <c r="D180" s="5"/>
      <c r="E180" s="6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</row>
    <row r="181" spans="1:28" ht="15" customHeight="1" x14ac:dyDescent="0.25">
      <c r="A181" s="4"/>
      <c r="B181" s="4"/>
      <c r="C181" s="4"/>
      <c r="D181" s="5"/>
      <c r="E181" s="6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</row>
    <row r="182" spans="1:28" ht="15" customHeight="1" x14ac:dyDescent="0.25">
      <c r="A182" s="4"/>
      <c r="B182" s="4"/>
      <c r="C182" s="4"/>
      <c r="D182" s="5"/>
      <c r="E182" s="6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</row>
    <row r="183" spans="1:28" ht="15" customHeight="1" x14ac:dyDescent="0.25">
      <c r="A183" s="4"/>
      <c r="B183" s="4"/>
      <c r="C183" s="4"/>
      <c r="D183" s="5"/>
      <c r="E183" s="6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</row>
    <row r="184" spans="1:28" ht="15" customHeight="1" x14ac:dyDescent="0.25">
      <c r="A184" s="4"/>
      <c r="B184" s="4"/>
      <c r="C184" s="4"/>
      <c r="D184" s="5"/>
      <c r="E184" s="6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</row>
    <row r="185" spans="1:28" ht="15" customHeight="1" x14ac:dyDescent="0.25">
      <c r="A185" s="4"/>
      <c r="B185" s="4"/>
      <c r="C185" s="4"/>
      <c r="D185" s="5"/>
      <c r="E185" s="6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</row>
    <row r="186" spans="1:28" ht="15" customHeight="1" x14ac:dyDescent="0.25">
      <c r="A186" s="4"/>
      <c r="B186" s="4"/>
      <c r="C186" s="4"/>
      <c r="D186" s="5"/>
      <c r="E186" s="6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</row>
    <row r="187" spans="1:28" ht="15" customHeight="1" x14ac:dyDescent="0.25">
      <c r="A187" s="4"/>
      <c r="B187" s="4"/>
      <c r="C187" s="4"/>
      <c r="D187" s="5"/>
      <c r="E187" s="6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</row>
    <row r="188" spans="1:28" ht="15" customHeight="1" x14ac:dyDescent="0.25">
      <c r="A188" s="4"/>
      <c r="B188" s="4"/>
      <c r="C188" s="4"/>
      <c r="D188" s="5"/>
      <c r="E188" s="6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</row>
    <row r="189" spans="1:28" ht="15" customHeight="1" x14ac:dyDescent="0.25">
      <c r="A189" s="4"/>
      <c r="B189" s="4"/>
      <c r="C189" s="4"/>
      <c r="D189" s="5"/>
      <c r="E189" s="6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</row>
    <row r="190" spans="1:28" ht="15" customHeight="1" x14ac:dyDescent="0.25">
      <c r="A190" s="4"/>
      <c r="B190" s="4"/>
      <c r="C190" s="4"/>
      <c r="D190" s="5"/>
      <c r="E190" s="6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</row>
    <row r="191" spans="1:28" ht="15" customHeight="1" x14ac:dyDescent="0.25">
      <c r="A191" s="4"/>
      <c r="B191" s="4"/>
      <c r="C191" s="4"/>
      <c r="D191" s="5"/>
      <c r="E191" s="6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</row>
    <row r="192" spans="1:28" ht="15" customHeight="1" x14ac:dyDescent="0.25">
      <c r="A192" s="4"/>
      <c r="B192" s="4"/>
      <c r="C192" s="4"/>
      <c r="D192" s="5"/>
      <c r="E192" s="6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</row>
    <row r="193" spans="1:28" ht="15" customHeight="1" x14ac:dyDescent="0.25">
      <c r="A193" s="4"/>
      <c r="B193" s="4"/>
      <c r="C193" s="4"/>
      <c r="D193" s="5"/>
      <c r="E193" s="6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</row>
    <row r="194" spans="1:28" ht="15" customHeight="1" x14ac:dyDescent="0.25">
      <c r="A194" s="4"/>
      <c r="B194" s="4"/>
      <c r="C194" s="4"/>
      <c r="D194" s="5"/>
      <c r="E194" s="6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</row>
    <row r="195" spans="1:28" ht="15" customHeight="1" x14ac:dyDescent="0.25">
      <c r="A195" s="4"/>
      <c r="B195" s="4"/>
      <c r="C195" s="4"/>
      <c r="D195" s="5"/>
      <c r="E195" s="6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</row>
    <row r="196" spans="1:28" ht="15" customHeight="1" x14ac:dyDescent="0.25">
      <c r="A196" s="4"/>
      <c r="B196" s="4"/>
      <c r="C196" s="4"/>
      <c r="D196" s="5"/>
      <c r="E196" s="6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</row>
    <row r="197" spans="1:28" ht="15" customHeight="1" x14ac:dyDescent="0.25">
      <c r="A197" s="4"/>
      <c r="B197" s="4"/>
      <c r="C197" s="4"/>
      <c r="D197" s="5"/>
      <c r="E197" s="6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</row>
    <row r="198" spans="1:28" ht="15" customHeight="1" x14ac:dyDescent="0.25">
      <c r="A198" s="4"/>
      <c r="B198" s="4"/>
      <c r="C198" s="4"/>
      <c r="D198" s="5"/>
      <c r="E198" s="6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</row>
    <row r="199" spans="1:28" ht="15" customHeight="1" x14ac:dyDescent="0.25">
      <c r="A199" s="4"/>
      <c r="B199" s="4"/>
      <c r="C199" s="4"/>
      <c r="D199" s="5"/>
      <c r="E199" s="6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</row>
    <row r="200" spans="1:28" ht="15" customHeight="1" x14ac:dyDescent="0.25">
      <c r="A200" s="4"/>
      <c r="B200" s="4"/>
      <c r="C200" s="4"/>
      <c r="D200" s="5"/>
      <c r="E200" s="6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</row>
    <row r="201" spans="1:28" ht="15" customHeight="1" x14ac:dyDescent="0.25">
      <c r="A201" s="4"/>
      <c r="B201" s="4"/>
      <c r="C201" s="4"/>
      <c r="D201" s="5"/>
      <c r="E201" s="6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</row>
    <row r="202" spans="1:28" ht="15" customHeight="1" x14ac:dyDescent="0.25">
      <c r="A202" s="4"/>
      <c r="B202" s="4"/>
      <c r="C202" s="4"/>
      <c r="D202" s="5"/>
      <c r="E202" s="6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</row>
    <row r="203" spans="1:28" ht="15" customHeight="1" x14ac:dyDescent="0.25">
      <c r="A203" s="4"/>
      <c r="B203" s="4"/>
      <c r="C203" s="4"/>
      <c r="D203" s="5"/>
      <c r="E203" s="6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</row>
    <row r="204" spans="1:28" ht="15" customHeight="1" x14ac:dyDescent="0.25">
      <c r="A204" s="4"/>
      <c r="B204" s="4"/>
      <c r="C204" s="4"/>
      <c r="D204" s="5"/>
      <c r="E204" s="6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</row>
    <row r="205" spans="1:28" ht="15" customHeight="1" x14ac:dyDescent="0.25">
      <c r="A205" s="4"/>
      <c r="B205" s="4"/>
      <c r="C205" s="4"/>
      <c r="D205" s="5"/>
      <c r="E205" s="6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</row>
    <row r="206" spans="1:28" ht="15" customHeight="1" x14ac:dyDescent="0.25">
      <c r="A206" s="4"/>
      <c r="B206" s="4"/>
      <c r="C206" s="4"/>
      <c r="D206" s="5"/>
      <c r="E206" s="6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</row>
    <row r="207" spans="1:28" ht="15" customHeight="1" x14ac:dyDescent="0.25">
      <c r="A207" s="4"/>
      <c r="B207" s="4"/>
      <c r="C207" s="4"/>
      <c r="D207" s="5"/>
      <c r="E207" s="6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</row>
    <row r="208" spans="1:28" ht="15" customHeight="1" x14ac:dyDescent="0.25">
      <c r="A208" s="4"/>
      <c r="B208" s="4"/>
      <c r="C208" s="4"/>
      <c r="D208" s="5"/>
      <c r="E208" s="6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</row>
    <row r="209" spans="1:28" ht="15" customHeight="1" x14ac:dyDescent="0.25">
      <c r="A209" s="4"/>
      <c r="B209" s="4"/>
      <c r="C209" s="4"/>
      <c r="D209" s="5"/>
      <c r="E209" s="6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</row>
    <row r="210" spans="1:28" ht="15" customHeight="1" x14ac:dyDescent="0.25">
      <c r="A210" s="4"/>
      <c r="B210" s="4"/>
      <c r="C210" s="4"/>
      <c r="D210" s="5"/>
      <c r="E210" s="6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</row>
    <row r="211" spans="1:28" ht="15" customHeight="1" x14ac:dyDescent="0.25">
      <c r="A211" s="4"/>
      <c r="B211" s="4"/>
      <c r="C211" s="4"/>
      <c r="D211" s="5"/>
      <c r="E211" s="6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</row>
    <row r="212" spans="1:28" ht="15" customHeight="1" x14ac:dyDescent="0.25">
      <c r="A212" s="4"/>
      <c r="B212" s="4"/>
      <c r="C212" s="4"/>
      <c r="D212" s="5"/>
      <c r="E212" s="6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</row>
    <row r="213" spans="1:28" ht="15" customHeight="1" x14ac:dyDescent="0.25">
      <c r="A213" s="4"/>
      <c r="B213" s="4"/>
      <c r="C213" s="4"/>
      <c r="D213" s="5"/>
      <c r="E213" s="6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</row>
    <row r="214" spans="1:28" ht="15" customHeight="1" x14ac:dyDescent="0.25">
      <c r="A214" s="4"/>
      <c r="B214" s="4"/>
      <c r="C214" s="4"/>
      <c r="D214" s="5"/>
      <c r="E214" s="6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</row>
    <row r="215" spans="1:28" ht="15" customHeight="1" x14ac:dyDescent="0.25">
      <c r="A215" s="4"/>
      <c r="B215" s="4"/>
      <c r="C215" s="4"/>
      <c r="D215" s="5"/>
      <c r="E215" s="6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</row>
    <row r="216" spans="1:28" ht="15" customHeight="1" x14ac:dyDescent="0.25">
      <c r="A216" s="4"/>
      <c r="B216" s="4"/>
      <c r="C216" s="4"/>
      <c r="D216" s="5"/>
      <c r="E216" s="6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</row>
    <row r="217" spans="1:28" ht="15" customHeight="1" x14ac:dyDescent="0.25">
      <c r="A217" s="4"/>
      <c r="B217" s="4"/>
      <c r="C217" s="4"/>
      <c r="D217" s="5"/>
      <c r="E217" s="6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</row>
    <row r="218" spans="1:28" ht="15" customHeight="1" x14ac:dyDescent="0.25">
      <c r="A218" s="4"/>
      <c r="B218" s="4"/>
      <c r="C218" s="4"/>
      <c r="D218" s="5"/>
      <c r="E218" s="6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</row>
    <row r="219" spans="1:28" ht="15" customHeight="1" x14ac:dyDescent="0.25">
      <c r="A219" s="4"/>
      <c r="B219" s="4"/>
      <c r="C219" s="4"/>
      <c r="D219" s="5"/>
      <c r="E219" s="6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</row>
    <row r="220" spans="1:28" ht="15" customHeight="1" x14ac:dyDescent="0.25">
      <c r="A220" s="4"/>
      <c r="B220" s="4"/>
      <c r="C220" s="4"/>
      <c r="D220" s="5"/>
      <c r="E220" s="6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</row>
    <row r="221" spans="1:28" ht="15" customHeight="1" x14ac:dyDescent="0.25">
      <c r="A221" s="4"/>
      <c r="B221" s="4"/>
      <c r="C221" s="4"/>
      <c r="D221" s="5"/>
      <c r="E221" s="6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</row>
    <row r="222" spans="1:28" ht="15" customHeight="1" x14ac:dyDescent="0.25">
      <c r="A222" s="4"/>
      <c r="B222" s="4"/>
      <c r="C222" s="4"/>
      <c r="D222" s="5"/>
      <c r="E222" s="6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</row>
    <row r="223" spans="1:28" ht="15" customHeight="1" x14ac:dyDescent="0.25">
      <c r="A223" s="4"/>
      <c r="B223" s="4"/>
      <c r="C223" s="4"/>
      <c r="D223" s="5"/>
      <c r="E223" s="6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</row>
    <row r="224" spans="1:28" ht="15" customHeight="1" x14ac:dyDescent="0.25">
      <c r="A224" s="4"/>
      <c r="B224" s="4"/>
      <c r="C224" s="4"/>
      <c r="D224" s="5"/>
      <c r="E224" s="6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</row>
    <row r="225" spans="1:28" ht="15" customHeight="1" x14ac:dyDescent="0.25">
      <c r="A225" s="4"/>
      <c r="B225" s="4"/>
      <c r="C225" s="4"/>
      <c r="D225" s="5"/>
      <c r="E225" s="6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</row>
    <row r="226" spans="1:28" ht="15" customHeight="1" x14ac:dyDescent="0.25">
      <c r="A226" s="4"/>
      <c r="B226" s="4"/>
      <c r="C226" s="4"/>
      <c r="D226" s="5"/>
      <c r="E226" s="6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</row>
    <row r="227" spans="1:28" ht="15" customHeight="1" x14ac:dyDescent="0.25">
      <c r="A227" s="4"/>
      <c r="B227" s="4"/>
      <c r="C227" s="4"/>
      <c r="D227" s="5"/>
      <c r="E227" s="6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</row>
    <row r="228" spans="1:28" ht="15" customHeight="1" x14ac:dyDescent="0.25">
      <c r="A228" s="4"/>
      <c r="B228" s="4"/>
      <c r="C228" s="4"/>
      <c r="D228" s="5"/>
      <c r="E228" s="6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</row>
    <row r="229" spans="1:28" ht="15" customHeight="1" x14ac:dyDescent="0.25">
      <c r="A229" s="4"/>
      <c r="B229" s="4"/>
      <c r="C229" s="4"/>
      <c r="D229" s="5"/>
      <c r="E229" s="6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</row>
    <row r="230" spans="1:28" ht="15" customHeight="1" x14ac:dyDescent="0.25">
      <c r="A230" s="4"/>
      <c r="B230" s="4"/>
      <c r="C230" s="4"/>
      <c r="D230" s="5"/>
      <c r="E230" s="6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</row>
    <row r="231" spans="1:28" ht="15" customHeight="1" x14ac:dyDescent="0.25">
      <c r="A231" s="4"/>
      <c r="B231" s="4"/>
      <c r="C231" s="4"/>
      <c r="D231" s="5"/>
      <c r="E231" s="6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</row>
    <row r="232" spans="1:28" ht="15" customHeight="1" x14ac:dyDescent="0.25">
      <c r="A232" s="4"/>
      <c r="B232" s="4"/>
      <c r="C232" s="4"/>
      <c r="D232" s="5"/>
      <c r="E232" s="6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</row>
    <row r="233" spans="1:28" ht="15" customHeight="1" x14ac:dyDescent="0.25">
      <c r="A233" s="4"/>
      <c r="B233" s="4"/>
      <c r="C233" s="4"/>
      <c r="D233" s="5"/>
      <c r="E233" s="6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</row>
    <row r="234" spans="1:28" ht="15" customHeight="1" x14ac:dyDescent="0.25">
      <c r="A234" s="4"/>
      <c r="B234" s="4"/>
      <c r="C234" s="4"/>
      <c r="D234" s="5"/>
      <c r="E234" s="6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</row>
    <row r="235" spans="1:28" ht="15" customHeight="1" x14ac:dyDescent="0.25">
      <c r="A235" s="4"/>
      <c r="B235" s="4"/>
      <c r="C235" s="4"/>
      <c r="D235" s="5"/>
      <c r="E235" s="6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</row>
    <row r="236" spans="1:28" ht="15" customHeight="1" x14ac:dyDescent="0.25">
      <c r="A236" s="4"/>
      <c r="B236" s="4"/>
      <c r="C236" s="4"/>
      <c r="D236" s="5"/>
      <c r="E236" s="6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</row>
    <row r="237" spans="1:28" ht="15" customHeight="1" x14ac:dyDescent="0.25">
      <c r="A237" s="4"/>
      <c r="B237" s="4"/>
      <c r="C237" s="4"/>
      <c r="D237" s="5"/>
      <c r="E237" s="6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</row>
    <row r="238" spans="1:28" ht="15" customHeight="1" x14ac:dyDescent="0.25">
      <c r="A238" s="4"/>
      <c r="B238" s="4"/>
      <c r="C238" s="4"/>
      <c r="D238" s="5"/>
      <c r="E238" s="6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</row>
    <row r="239" spans="1:28" ht="15" customHeight="1" x14ac:dyDescent="0.25">
      <c r="A239" s="4"/>
      <c r="B239" s="4"/>
      <c r="C239" s="4"/>
      <c r="D239" s="5"/>
      <c r="E239" s="6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</row>
    <row r="240" spans="1:28" ht="15" customHeight="1" x14ac:dyDescent="0.25">
      <c r="A240" s="4"/>
      <c r="B240" s="4"/>
      <c r="C240" s="4"/>
      <c r="D240" s="5"/>
      <c r="E240" s="6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</row>
    <row r="241" spans="1:28" ht="15" customHeight="1" x14ac:dyDescent="0.25">
      <c r="A241" s="4"/>
      <c r="B241" s="4"/>
      <c r="C241" s="4"/>
      <c r="D241" s="5"/>
      <c r="E241" s="6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</row>
    <row r="242" spans="1:28" ht="15" customHeight="1" x14ac:dyDescent="0.25">
      <c r="A242" s="4"/>
      <c r="B242" s="4"/>
      <c r="C242" s="4"/>
      <c r="D242" s="5"/>
      <c r="E242" s="6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</row>
    <row r="243" spans="1:28" ht="15" customHeight="1" x14ac:dyDescent="0.25">
      <c r="A243" s="4"/>
      <c r="B243" s="4"/>
      <c r="C243" s="4"/>
      <c r="D243" s="5"/>
      <c r="E243" s="6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</row>
    <row r="244" spans="1:28" ht="15" customHeight="1" x14ac:dyDescent="0.25">
      <c r="A244" s="4"/>
      <c r="B244" s="4"/>
      <c r="C244" s="4"/>
      <c r="D244" s="5"/>
      <c r="E244" s="6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</row>
    <row r="245" spans="1:28" ht="15" customHeight="1" x14ac:dyDescent="0.25">
      <c r="A245" s="4"/>
      <c r="B245" s="4"/>
      <c r="C245" s="4"/>
      <c r="D245" s="5"/>
      <c r="E245" s="6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</row>
    <row r="246" spans="1:28" ht="15" customHeight="1" x14ac:dyDescent="0.25">
      <c r="A246" s="4"/>
      <c r="B246" s="4"/>
      <c r="C246" s="4"/>
      <c r="D246" s="5"/>
      <c r="E246" s="6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</row>
    <row r="247" spans="1:28" ht="15" customHeight="1" x14ac:dyDescent="0.25">
      <c r="A247" s="4"/>
      <c r="B247" s="4"/>
      <c r="C247" s="4"/>
      <c r="D247" s="5"/>
      <c r="E247" s="6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</row>
    <row r="248" spans="1:28" ht="15" customHeight="1" x14ac:dyDescent="0.25">
      <c r="A248" s="4"/>
      <c r="B248" s="4"/>
      <c r="C248" s="4"/>
      <c r="D248" s="5"/>
      <c r="E248" s="6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</row>
    <row r="249" spans="1:28" ht="15" customHeight="1" x14ac:dyDescent="0.25">
      <c r="A249" s="4"/>
      <c r="B249" s="4"/>
      <c r="C249" s="4"/>
      <c r="D249" s="5"/>
      <c r="E249" s="6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</row>
    <row r="250" spans="1:28" ht="15" customHeight="1" x14ac:dyDescent="0.25">
      <c r="A250" s="4"/>
      <c r="B250" s="4"/>
      <c r="C250" s="4"/>
      <c r="D250" s="5"/>
      <c r="E250" s="6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</row>
    <row r="251" spans="1:28" ht="15" customHeight="1" x14ac:dyDescent="0.25">
      <c r="A251" s="4"/>
      <c r="B251" s="4"/>
      <c r="C251" s="4"/>
      <c r="D251" s="5"/>
      <c r="E251" s="6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</row>
    <row r="252" spans="1:28" ht="15" customHeight="1" x14ac:dyDescent="0.25">
      <c r="A252" s="4"/>
      <c r="B252" s="4"/>
      <c r="C252" s="4"/>
      <c r="D252" s="5"/>
      <c r="E252" s="6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</row>
    <row r="253" spans="1:28" ht="15" customHeight="1" x14ac:dyDescent="0.25">
      <c r="A253" s="4"/>
      <c r="B253" s="4"/>
      <c r="C253" s="4"/>
      <c r="D253" s="5"/>
      <c r="E253" s="6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</row>
    <row r="254" spans="1:28" ht="15" customHeight="1" x14ac:dyDescent="0.25">
      <c r="A254" s="4"/>
      <c r="B254" s="4"/>
      <c r="C254" s="4"/>
      <c r="D254" s="5"/>
      <c r="E254" s="6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</row>
    <row r="255" spans="1:28" ht="15" customHeight="1" x14ac:dyDescent="0.25">
      <c r="A255" s="4"/>
      <c r="B255" s="4"/>
      <c r="C255" s="4"/>
      <c r="D255" s="5"/>
      <c r="E255" s="6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</row>
    <row r="256" spans="1:28" ht="15" customHeight="1" x14ac:dyDescent="0.25">
      <c r="A256" s="4"/>
      <c r="B256" s="4"/>
      <c r="C256" s="4"/>
      <c r="D256" s="5"/>
      <c r="E256" s="6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</row>
    <row r="257" spans="1:28" ht="15" customHeight="1" x14ac:dyDescent="0.25">
      <c r="A257" s="4"/>
      <c r="B257" s="4"/>
      <c r="C257" s="4"/>
      <c r="D257" s="5"/>
      <c r="E257" s="6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</row>
    <row r="258" spans="1:28" ht="15" customHeight="1" x14ac:dyDescent="0.25">
      <c r="A258" s="4"/>
      <c r="B258" s="4"/>
      <c r="C258" s="4"/>
      <c r="D258" s="5"/>
      <c r="E258" s="6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</row>
    <row r="259" spans="1:28" ht="15" customHeight="1" x14ac:dyDescent="0.25">
      <c r="A259" s="4"/>
      <c r="B259" s="4"/>
      <c r="C259" s="4"/>
      <c r="D259" s="5"/>
      <c r="E259" s="6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</row>
    <row r="260" spans="1:28" ht="15" customHeight="1" x14ac:dyDescent="0.25">
      <c r="A260" s="4"/>
      <c r="B260" s="4"/>
      <c r="C260" s="4"/>
      <c r="D260" s="5"/>
      <c r="E260" s="6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</row>
    <row r="261" spans="1:28" ht="15" customHeight="1" x14ac:dyDescent="0.25">
      <c r="A261" s="4"/>
      <c r="B261" s="4"/>
      <c r="C261" s="4"/>
      <c r="D261" s="5"/>
      <c r="E261" s="6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</row>
    <row r="262" spans="1:28" ht="15" customHeight="1" x14ac:dyDescent="0.25">
      <c r="A262" s="4"/>
      <c r="B262" s="4"/>
      <c r="C262" s="4"/>
      <c r="D262" s="5"/>
      <c r="E262" s="6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</row>
    <row r="263" spans="1:28" ht="15" customHeight="1" x14ac:dyDescent="0.25">
      <c r="A263" s="4"/>
      <c r="B263" s="4"/>
      <c r="C263" s="4"/>
      <c r="D263" s="5"/>
      <c r="E263" s="6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</row>
    <row r="264" spans="1:28" ht="15" customHeight="1" x14ac:dyDescent="0.25">
      <c r="A264" s="4"/>
      <c r="B264" s="4"/>
      <c r="C264" s="4"/>
      <c r="D264" s="5"/>
      <c r="E264" s="6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</row>
    <row r="265" spans="1:28" ht="15" customHeight="1" x14ac:dyDescent="0.25">
      <c r="A265" s="4"/>
      <c r="B265" s="4"/>
      <c r="C265" s="4"/>
      <c r="D265" s="5"/>
      <c r="E265" s="6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</row>
    <row r="266" spans="1:28" ht="15" customHeight="1" x14ac:dyDescent="0.25">
      <c r="A266" s="4"/>
      <c r="B266" s="4"/>
      <c r="C266" s="4"/>
      <c r="D266" s="5"/>
      <c r="E266" s="6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</row>
    <row r="267" spans="1:28" ht="15" customHeight="1" x14ac:dyDescent="0.25">
      <c r="A267" s="4"/>
      <c r="B267" s="4"/>
      <c r="C267" s="4"/>
      <c r="D267" s="5"/>
      <c r="E267" s="6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</row>
    <row r="268" spans="1:28" ht="15" customHeight="1" x14ac:dyDescent="0.25">
      <c r="A268" s="4"/>
      <c r="B268" s="4"/>
      <c r="C268" s="4"/>
      <c r="D268" s="5"/>
      <c r="E268" s="6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</row>
    <row r="269" spans="1:28" ht="15" customHeight="1" x14ac:dyDescent="0.25">
      <c r="A269" s="4"/>
      <c r="B269" s="4"/>
      <c r="C269" s="4"/>
      <c r="D269" s="5"/>
      <c r="E269" s="6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</row>
    <row r="270" spans="1:28" ht="15" customHeight="1" x14ac:dyDescent="0.25">
      <c r="A270" s="4"/>
      <c r="B270" s="4"/>
      <c r="C270" s="4"/>
      <c r="D270" s="5"/>
      <c r="E270" s="6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</row>
    <row r="271" spans="1:28" ht="15" customHeight="1" x14ac:dyDescent="0.25">
      <c r="A271" s="4"/>
      <c r="B271" s="4"/>
      <c r="C271" s="4"/>
      <c r="D271" s="5"/>
      <c r="E271" s="6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</row>
    <row r="272" spans="1:28" ht="15" customHeight="1" x14ac:dyDescent="0.25">
      <c r="A272" s="4"/>
      <c r="B272" s="4"/>
      <c r="C272" s="4"/>
      <c r="D272" s="5"/>
      <c r="E272" s="6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</row>
    <row r="273" spans="1:28" ht="15" customHeight="1" x14ac:dyDescent="0.25">
      <c r="A273" s="4"/>
      <c r="B273" s="4"/>
      <c r="C273" s="4"/>
      <c r="D273" s="5"/>
      <c r="E273" s="6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</row>
    <row r="274" spans="1:28" ht="15" customHeight="1" x14ac:dyDescent="0.25">
      <c r="A274" s="4"/>
      <c r="B274" s="4"/>
      <c r="C274" s="4"/>
      <c r="D274" s="5"/>
      <c r="E274" s="6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</row>
    <row r="275" spans="1:28" ht="15" customHeight="1" x14ac:dyDescent="0.25">
      <c r="A275" s="4"/>
      <c r="B275" s="4"/>
      <c r="C275" s="4"/>
      <c r="D275" s="5"/>
      <c r="E275" s="6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</row>
    <row r="276" spans="1:28" ht="15" customHeight="1" x14ac:dyDescent="0.25">
      <c r="A276" s="4"/>
      <c r="B276" s="4"/>
      <c r="C276" s="4"/>
      <c r="D276" s="5"/>
      <c r="E276" s="6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</row>
    <row r="277" spans="1:28" ht="15" customHeight="1" x14ac:dyDescent="0.25">
      <c r="A277" s="4"/>
      <c r="B277" s="4"/>
      <c r="C277" s="4"/>
      <c r="D277" s="5"/>
      <c r="E277" s="6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</row>
    <row r="278" spans="1:28" ht="15" customHeight="1" x14ac:dyDescent="0.25">
      <c r="A278" s="4"/>
      <c r="B278" s="4"/>
      <c r="C278" s="4"/>
      <c r="D278" s="5"/>
      <c r="E278" s="6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</row>
    <row r="279" spans="1:28" ht="15" customHeight="1" x14ac:dyDescent="0.25">
      <c r="A279" s="4"/>
      <c r="B279" s="4"/>
      <c r="C279" s="4"/>
      <c r="D279" s="5"/>
      <c r="E279" s="6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</row>
    <row r="280" spans="1:28" ht="15" customHeight="1" x14ac:dyDescent="0.25">
      <c r="A280" s="4"/>
      <c r="B280" s="4"/>
      <c r="C280" s="4"/>
      <c r="D280" s="5"/>
      <c r="E280" s="6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</row>
    <row r="281" spans="1:28" ht="15" customHeight="1" x14ac:dyDescent="0.25">
      <c r="A281" s="4"/>
      <c r="B281" s="4"/>
      <c r="C281" s="4"/>
      <c r="D281" s="5"/>
      <c r="E281" s="6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</row>
    <row r="282" spans="1:28" ht="15" customHeight="1" x14ac:dyDescent="0.25">
      <c r="A282" s="4"/>
      <c r="B282" s="4"/>
      <c r="C282" s="4"/>
      <c r="D282" s="5"/>
      <c r="E282" s="6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</row>
    <row r="283" spans="1:28" ht="15" customHeight="1" x14ac:dyDescent="0.25">
      <c r="A283" s="4"/>
      <c r="B283" s="4"/>
      <c r="C283" s="4"/>
      <c r="D283" s="5"/>
      <c r="E283" s="6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</row>
    <row r="284" spans="1:28" ht="15" customHeight="1" x14ac:dyDescent="0.25">
      <c r="A284" s="4"/>
      <c r="B284" s="4"/>
      <c r="C284" s="4"/>
      <c r="D284" s="5"/>
      <c r="E284" s="6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</row>
    <row r="285" spans="1:28" ht="15" customHeight="1" x14ac:dyDescent="0.25">
      <c r="A285" s="4"/>
      <c r="B285" s="4"/>
      <c r="C285" s="4"/>
      <c r="D285" s="5"/>
      <c r="E285" s="6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</row>
    <row r="286" spans="1:28" ht="15" customHeight="1" x14ac:dyDescent="0.25">
      <c r="A286" s="4"/>
      <c r="B286" s="4"/>
      <c r="C286" s="4"/>
      <c r="D286" s="5"/>
      <c r="E286" s="6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</row>
    <row r="287" spans="1:28" ht="15" customHeight="1" x14ac:dyDescent="0.25">
      <c r="A287" s="4"/>
      <c r="B287" s="4"/>
      <c r="C287" s="4"/>
      <c r="D287" s="5"/>
      <c r="E287" s="6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</row>
    <row r="288" spans="1:28" ht="15" customHeight="1" x14ac:dyDescent="0.25">
      <c r="A288" s="4"/>
      <c r="B288" s="4"/>
      <c r="C288" s="4"/>
      <c r="D288" s="5"/>
      <c r="E288" s="6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</row>
    <row r="289" spans="1:28" ht="15" customHeight="1" x14ac:dyDescent="0.25">
      <c r="A289" s="4"/>
      <c r="B289" s="4"/>
      <c r="C289" s="4"/>
      <c r="D289" s="5"/>
      <c r="E289" s="6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</row>
    <row r="290" spans="1:28" ht="15" customHeight="1" x14ac:dyDescent="0.25">
      <c r="A290" s="4"/>
      <c r="B290" s="4"/>
      <c r="C290" s="4"/>
      <c r="D290" s="5"/>
      <c r="E290" s="6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</row>
    <row r="291" spans="1:28" ht="15" customHeight="1" x14ac:dyDescent="0.25">
      <c r="A291" s="4"/>
      <c r="B291" s="4"/>
      <c r="C291" s="4"/>
      <c r="D291" s="5"/>
      <c r="E291" s="6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</row>
    <row r="292" spans="1:28" ht="15" customHeight="1" x14ac:dyDescent="0.25">
      <c r="A292" s="4"/>
      <c r="B292" s="4"/>
      <c r="C292" s="4"/>
      <c r="D292" s="5"/>
      <c r="E292" s="6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</row>
    <row r="293" spans="1:28" ht="15" customHeight="1" x14ac:dyDescent="0.25">
      <c r="A293" s="4"/>
      <c r="B293" s="4"/>
      <c r="C293" s="4"/>
      <c r="D293" s="5"/>
      <c r="E293" s="6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</row>
    <row r="294" spans="1:28" ht="15" customHeight="1" x14ac:dyDescent="0.25">
      <c r="A294" s="4"/>
      <c r="B294" s="4"/>
      <c r="C294" s="4"/>
      <c r="D294" s="5"/>
      <c r="E294" s="6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</row>
    <row r="295" spans="1:28" ht="15" customHeight="1" x14ac:dyDescent="0.25">
      <c r="A295" s="4"/>
      <c r="B295" s="4"/>
      <c r="C295" s="4"/>
      <c r="D295" s="5"/>
      <c r="E295" s="6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</row>
    <row r="296" spans="1:28" ht="15" customHeight="1" x14ac:dyDescent="0.25">
      <c r="A296" s="4"/>
      <c r="B296" s="4"/>
      <c r="C296" s="4"/>
      <c r="D296" s="5"/>
      <c r="E296" s="6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</row>
    <row r="297" spans="1:28" ht="15" customHeight="1" x14ac:dyDescent="0.25">
      <c r="A297" s="4"/>
      <c r="B297" s="4"/>
      <c r="C297" s="4"/>
      <c r="D297" s="5"/>
      <c r="E297" s="6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</row>
    <row r="298" spans="1:28" ht="15" customHeight="1" x14ac:dyDescent="0.25">
      <c r="A298" s="4"/>
      <c r="B298" s="4"/>
      <c r="C298" s="4"/>
      <c r="D298" s="5"/>
      <c r="E298" s="6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</row>
    <row r="299" spans="1:28" ht="15" customHeight="1" x14ac:dyDescent="0.25">
      <c r="A299" s="4"/>
      <c r="B299" s="4"/>
      <c r="C299" s="4"/>
      <c r="D299" s="5"/>
      <c r="E299" s="6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</row>
    <row r="300" spans="1:28" ht="15" customHeight="1" x14ac:dyDescent="0.25">
      <c r="A300" s="4"/>
      <c r="B300" s="4"/>
      <c r="C300" s="4"/>
      <c r="D300" s="5"/>
      <c r="E300" s="6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</row>
    <row r="301" spans="1:28" ht="15" customHeight="1" x14ac:dyDescent="0.25">
      <c r="A301" s="4"/>
      <c r="B301" s="4"/>
      <c r="C301" s="4"/>
      <c r="D301" s="5"/>
      <c r="E301" s="6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</row>
    <row r="302" spans="1:28" ht="15" customHeight="1" x14ac:dyDescent="0.25">
      <c r="A302" s="4"/>
      <c r="B302" s="4"/>
      <c r="C302" s="4"/>
      <c r="D302" s="5"/>
      <c r="E302" s="6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</row>
    <row r="303" spans="1:28" ht="15" customHeight="1" x14ac:dyDescent="0.25">
      <c r="A303" s="4"/>
      <c r="B303" s="4"/>
      <c r="C303" s="4"/>
      <c r="D303" s="5"/>
      <c r="E303" s="6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</row>
    <row r="304" spans="1:28" ht="15" customHeight="1" x14ac:dyDescent="0.25">
      <c r="A304" s="4"/>
      <c r="B304" s="4"/>
      <c r="C304" s="4"/>
      <c r="D304" s="5"/>
      <c r="E304" s="6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</row>
    <row r="305" spans="1:28" ht="15" customHeight="1" x14ac:dyDescent="0.25">
      <c r="A305" s="4"/>
      <c r="B305" s="4"/>
      <c r="C305" s="4"/>
      <c r="D305" s="5"/>
      <c r="E305" s="6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</row>
    <row r="306" spans="1:28" ht="15" customHeight="1" x14ac:dyDescent="0.25">
      <c r="A306" s="4"/>
      <c r="B306" s="4"/>
      <c r="C306" s="4"/>
      <c r="D306" s="5"/>
      <c r="E306" s="6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</row>
    <row r="307" spans="1:28" ht="15" customHeight="1" x14ac:dyDescent="0.25">
      <c r="A307" s="4"/>
      <c r="B307" s="4"/>
      <c r="C307" s="4"/>
      <c r="D307" s="5"/>
      <c r="E307" s="6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</row>
    <row r="308" spans="1:28" ht="15" customHeight="1" x14ac:dyDescent="0.25">
      <c r="A308" s="4"/>
      <c r="B308" s="4"/>
      <c r="C308" s="4"/>
      <c r="D308" s="5"/>
      <c r="E308" s="6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</row>
    <row r="309" spans="1:28" ht="15" customHeight="1" x14ac:dyDescent="0.25">
      <c r="A309" s="4"/>
      <c r="B309" s="4"/>
      <c r="C309" s="4"/>
      <c r="D309" s="5"/>
      <c r="E309" s="6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</row>
    <row r="310" spans="1:28" ht="15" customHeight="1" x14ac:dyDescent="0.25">
      <c r="A310" s="4"/>
      <c r="B310" s="4"/>
      <c r="C310" s="4"/>
      <c r="D310" s="5"/>
      <c r="E310" s="6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</row>
    <row r="311" spans="1:28" ht="15" customHeight="1" x14ac:dyDescent="0.25">
      <c r="A311" s="4"/>
      <c r="B311" s="4"/>
      <c r="C311" s="4"/>
      <c r="D311" s="5"/>
      <c r="E311" s="6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</row>
    <row r="312" spans="1:28" ht="15" customHeight="1" x14ac:dyDescent="0.25">
      <c r="A312" s="4"/>
      <c r="B312" s="4"/>
      <c r="C312" s="4"/>
      <c r="D312" s="5"/>
      <c r="E312" s="6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</row>
    <row r="313" spans="1:28" ht="15" customHeight="1" x14ac:dyDescent="0.25">
      <c r="A313" s="4"/>
      <c r="B313" s="4"/>
      <c r="C313" s="4"/>
      <c r="D313" s="5"/>
      <c r="E313" s="6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</row>
    <row r="314" spans="1:28" ht="15" customHeight="1" x14ac:dyDescent="0.25">
      <c r="A314" s="4"/>
      <c r="B314" s="4"/>
      <c r="C314" s="4"/>
      <c r="D314" s="5"/>
      <c r="E314" s="6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</row>
    <row r="315" spans="1:28" ht="15" customHeight="1" x14ac:dyDescent="0.25">
      <c r="A315" s="4"/>
      <c r="B315" s="4"/>
      <c r="C315" s="4"/>
      <c r="D315" s="5"/>
      <c r="E315" s="6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</row>
    <row r="316" spans="1:28" ht="15" customHeight="1" x14ac:dyDescent="0.25">
      <c r="A316" s="4"/>
      <c r="B316" s="4"/>
      <c r="C316" s="4"/>
      <c r="D316" s="5"/>
      <c r="E316" s="6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</row>
    <row r="317" spans="1:28" ht="15" customHeight="1" x14ac:dyDescent="0.25">
      <c r="A317" s="4"/>
      <c r="B317" s="4"/>
      <c r="C317" s="4"/>
      <c r="D317" s="5"/>
      <c r="E317" s="6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</row>
    <row r="318" spans="1:28" ht="15" customHeight="1" x14ac:dyDescent="0.25">
      <c r="A318" s="4"/>
      <c r="B318" s="4"/>
      <c r="C318" s="4"/>
      <c r="D318" s="5"/>
      <c r="E318" s="6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</row>
    <row r="319" spans="1:28" ht="15" customHeight="1" x14ac:dyDescent="0.25">
      <c r="A319" s="4"/>
      <c r="B319" s="4"/>
      <c r="C319" s="4"/>
      <c r="D319" s="5"/>
      <c r="E319" s="6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</row>
    <row r="320" spans="1:28" ht="15" customHeight="1" x14ac:dyDescent="0.25">
      <c r="A320" s="4"/>
      <c r="B320" s="4"/>
      <c r="C320" s="4"/>
      <c r="D320" s="5"/>
      <c r="E320" s="6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</row>
    <row r="321" spans="1:28" ht="15" customHeight="1" x14ac:dyDescent="0.25">
      <c r="A321" s="4"/>
      <c r="B321" s="4"/>
      <c r="C321" s="4"/>
      <c r="D321" s="5"/>
      <c r="E321" s="6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</row>
    <row r="322" spans="1:28" ht="15" customHeight="1" x14ac:dyDescent="0.25">
      <c r="A322" s="4"/>
      <c r="B322" s="4"/>
      <c r="C322" s="4"/>
      <c r="D322" s="5"/>
      <c r="E322" s="6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</row>
    <row r="323" spans="1:28" ht="15" customHeight="1" x14ac:dyDescent="0.25">
      <c r="A323" s="4"/>
      <c r="B323" s="4"/>
      <c r="C323" s="4"/>
      <c r="D323" s="5"/>
      <c r="E323" s="6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</row>
    <row r="324" spans="1:28" ht="15" customHeight="1" x14ac:dyDescent="0.25">
      <c r="A324" s="4"/>
      <c r="B324" s="4"/>
      <c r="C324" s="4"/>
      <c r="D324" s="5"/>
      <c r="E324" s="6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</row>
    <row r="325" spans="1:28" ht="15" customHeight="1" x14ac:dyDescent="0.25">
      <c r="A325" s="4"/>
      <c r="B325" s="4"/>
      <c r="C325" s="4"/>
      <c r="D325" s="5"/>
      <c r="E325" s="6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</row>
    <row r="326" spans="1:28" ht="15" customHeight="1" x14ac:dyDescent="0.25">
      <c r="A326" s="4"/>
      <c r="B326" s="4"/>
      <c r="C326" s="4"/>
      <c r="D326" s="5"/>
      <c r="E326" s="6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</row>
    <row r="327" spans="1:28" ht="15" customHeight="1" x14ac:dyDescent="0.25">
      <c r="A327" s="4"/>
      <c r="B327" s="4"/>
      <c r="C327" s="4"/>
      <c r="D327" s="5"/>
      <c r="E327" s="6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</row>
    <row r="328" spans="1:28" ht="15" customHeight="1" x14ac:dyDescent="0.25">
      <c r="A328" s="4"/>
      <c r="B328" s="4"/>
      <c r="C328" s="4"/>
      <c r="D328" s="5"/>
      <c r="E328" s="6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</row>
    <row r="329" spans="1:28" ht="15" customHeight="1" x14ac:dyDescent="0.25">
      <c r="A329" s="4"/>
      <c r="B329" s="4"/>
      <c r="C329" s="4"/>
      <c r="D329" s="5"/>
      <c r="E329" s="6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</row>
    <row r="330" spans="1:28" ht="15" customHeight="1" x14ac:dyDescent="0.25">
      <c r="A330" s="4"/>
      <c r="B330" s="4"/>
      <c r="C330" s="4"/>
      <c r="D330" s="5"/>
      <c r="E330" s="6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</row>
    <row r="331" spans="1:28" ht="15" customHeight="1" x14ac:dyDescent="0.25">
      <c r="A331" s="4"/>
      <c r="B331" s="4"/>
      <c r="C331" s="4"/>
      <c r="D331" s="5"/>
      <c r="E331" s="6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</row>
    <row r="332" spans="1:28" ht="15" customHeight="1" x14ac:dyDescent="0.25">
      <c r="A332" s="4"/>
      <c r="B332" s="4"/>
      <c r="C332" s="4"/>
      <c r="D332" s="5"/>
      <c r="E332" s="6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</row>
    <row r="333" spans="1:28" ht="15" customHeight="1" x14ac:dyDescent="0.25">
      <c r="A333" s="4"/>
      <c r="B333" s="4"/>
      <c r="C333" s="4"/>
      <c r="D333" s="5"/>
      <c r="E333" s="6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</row>
    <row r="334" spans="1:28" ht="15" customHeight="1" x14ac:dyDescent="0.25">
      <c r="A334" s="4"/>
      <c r="B334" s="4"/>
      <c r="C334" s="4"/>
      <c r="D334" s="5"/>
      <c r="E334" s="6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</row>
    <row r="335" spans="1:28" ht="15" customHeight="1" x14ac:dyDescent="0.25">
      <c r="A335" s="4"/>
      <c r="B335" s="4"/>
      <c r="C335" s="4"/>
      <c r="D335" s="5"/>
      <c r="E335" s="6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</row>
    <row r="336" spans="1:28" ht="15" customHeight="1" x14ac:dyDescent="0.25">
      <c r="A336" s="4"/>
      <c r="B336" s="4"/>
      <c r="C336" s="4"/>
      <c r="D336" s="5"/>
      <c r="E336" s="6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</row>
    <row r="337" spans="1:28" ht="15" customHeight="1" x14ac:dyDescent="0.25">
      <c r="A337" s="4"/>
      <c r="B337" s="4"/>
      <c r="C337" s="4"/>
      <c r="D337" s="5"/>
      <c r="E337" s="6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</row>
    <row r="338" spans="1:28" ht="15" customHeight="1" x14ac:dyDescent="0.25">
      <c r="A338" s="4"/>
      <c r="B338" s="4"/>
      <c r="C338" s="4"/>
      <c r="D338" s="5"/>
      <c r="E338" s="6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</row>
    <row r="339" spans="1:28" ht="15" customHeight="1" x14ac:dyDescent="0.25">
      <c r="A339" s="4"/>
      <c r="B339" s="4"/>
      <c r="C339" s="4"/>
      <c r="D339" s="5"/>
      <c r="E339" s="6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</row>
    <row r="340" spans="1:28" ht="15" customHeight="1" x14ac:dyDescent="0.25">
      <c r="A340" s="4"/>
      <c r="B340" s="4"/>
      <c r="C340" s="4"/>
      <c r="D340" s="5"/>
      <c r="E340" s="6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</row>
    <row r="341" spans="1:28" ht="15" customHeight="1" x14ac:dyDescent="0.25">
      <c r="A341" s="4"/>
      <c r="B341" s="4"/>
      <c r="C341" s="4"/>
      <c r="D341" s="5"/>
      <c r="E341" s="6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</row>
    <row r="342" spans="1:28" ht="15" customHeight="1" x14ac:dyDescent="0.25">
      <c r="A342" s="4"/>
      <c r="B342" s="4"/>
      <c r="C342" s="4"/>
      <c r="D342" s="5"/>
      <c r="E342" s="6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</row>
    <row r="343" spans="1:28" ht="15" customHeight="1" x14ac:dyDescent="0.25">
      <c r="A343" s="4"/>
      <c r="B343" s="4"/>
      <c r="C343" s="4"/>
      <c r="D343" s="5"/>
      <c r="E343" s="6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</row>
    <row r="344" spans="1:28" ht="15" customHeight="1" x14ac:dyDescent="0.25">
      <c r="A344" s="4"/>
      <c r="B344" s="4"/>
      <c r="C344" s="4"/>
      <c r="D344" s="5"/>
      <c r="E344" s="6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</row>
    <row r="345" spans="1:28" ht="15" customHeight="1" x14ac:dyDescent="0.25">
      <c r="A345" s="4"/>
      <c r="B345" s="4"/>
      <c r="C345" s="4"/>
      <c r="D345" s="5"/>
      <c r="E345" s="6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</row>
    <row r="346" spans="1:28" ht="15" customHeight="1" x14ac:dyDescent="0.25">
      <c r="A346" s="4"/>
      <c r="B346" s="4"/>
      <c r="C346" s="4"/>
      <c r="D346" s="5"/>
      <c r="E346" s="6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</row>
    <row r="347" spans="1:28" ht="15" customHeight="1" x14ac:dyDescent="0.25">
      <c r="A347" s="4"/>
      <c r="B347" s="4"/>
      <c r="C347" s="4"/>
      <c r="D347" s="5"/>
      <c r="E347" s="6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</row>
    <row r="348" spans="1:28" ht="15" customHeight="1" x14ac:dyDescent="0.25">
      <c r="A348" s="4"/>
      <c r="B348" s="4"/>
      <c r="C348" s="4"/>
      <c r="D348" s="5"/>
      <c r="E348" s="6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</row>
    <row r="349" spans="1:28" ht="15" customHeight="1" x14ac:dyDescent="0.25">
      <c r="A349" s="4"/>
      <c r="B349" s="4"/>
      <c r="C349" s="4"/>
      <c r="D349" s="5"/>
      <c r="E349" s="6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</row>
    <row r="350" spans="1:28" ht="15" customHeight="1" x14ac:dyDescent="0.25">
      <c r="A350" s="4"/>
      <c r="B350" s="4"/>
      <c r="C350" s="4"/>
      <c r="D350" s="5"/>
      <c r="E350" s="6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</row>
    <row r="351" spans="1:28" ht="15" customHeight="1" x14ac:dyDescent="0.25">
      <c r="A351" s="4"/>
      <c r="B351" s="4"/>
      <c r="C351" s="4"/>
      <c r="D351" s="5"/>
      <c r="E351" s="6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</row>
    <row r="352" spans="1:28" ht="15" customHeight="1" x14ac:dyDescent="0.25">
      <c r="A352" s="4"/>
      <c r="B352" s="4"/>
      <c r="C352" s="4"/>
      <c r="D352" s="5"/>
      <c r="E352" s="6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</row>
    <row r="353" spans="1:28" ht="15" customHeight="1" x14ac:dyDescent="0.25">
      <c r="A353" s="4"/>
      <c r="B353" s="4"/>
      <c r="C353" s="4"/>
      <c r="D353" s="5"/>
      <c r="E353" s="6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</row>
    <row r="354" spans="1:28" ht="15" customHeight="1" x14ac:dyDescent="0.25">
      <c r="A354" s="4"/>
      <c r="B354" s="4"/>
      <c r="C354" s="4"/>
      <c r="D354" s="5"/>
      <c r="E354" s="6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</row>
    <row r="355" spans="1:28" ht="15" customHeight="1" x14ac:dyDescent="0.25">
      <c r="A355" s="4"/>
      <c r="B355" s="4"/>
      <c r="C355" s="4"/>
      <c r="D355" s="5"/>
      <c r="E355" s="6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</row>
    <row r="356" spans="1:28" ht="15" customHeight="1" x14ac:dyDescent="0.25">
      <c r="A356" s="4"/>
      <c r="B356" s="4"/>
      <c r="C356" s="4"/>
      <c r="D356" s="5"/>
      <c r="E356" s="6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</row>
    <row r="357" spans="1:28" ht="15" customHeight="1" x14ac:dyDescent="0.25">
      <c r="A357" s="4"/>
      <c r="B357" s="4"/>
      <c r="C357" s="4"/>
      <c r="D357" s="5"/>
      <c r="E357" s="6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</row>
    <row r="358" spans="1:28" ht="15" customHeight="1" x14ac:dyDescent="0.25">
      <c r="A358" s="4"/>
      <c r="B358" s="4"/>
      <c r="C358" s="4"/>
      <c r="D358" s="5"/>
      <c r="E358" s="6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</row>
    <row r="359" spans="1:28" ht="15" customHeight="1" x14ac:dyDescent="0.25">
      <c r="A359" s="4"/>
      <c r="B359" s="4"/>
      <c r="C359" s="4"/>
      <c r="D359" s="5"/>
      <c r="E359" s="6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</row>
    <row r="360" spans="1:28" ht="15" customHeight="1" x14ac:dyDescent="0.25">
      <c r="A360" s="4"/>
      <c r="B360" s="4"/>
      <c r="C360" s="4"/>
      <c r="D360" s="5"/>
      <c r="E360" s="6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</row>
    <row r="361" spans="1:28" ht="15" customHeight="1" x14ac:dyDescent="0.25">
      <c r="A361" s="4"/>
      <c r="B361" s="4"/>
      <c r="C361" s="4"/>
      <c r="D361" s="5"/>
      <c r="E361" s="6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</row>
    <row r="362" spans="1:28" ht="15" customHeight="1" x14ac:dyDescent="0.25">
      <c r="A362" s="4"/>
      <c r="B362" s="4"/>
      <c r="C362" s="4"/>
      <c r="D362" s="5"/>
      <c r="E362" s="6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</row>
    <row r="363" spans="1:28" ht="15" customHeight="1" x14ac:dyDescent="0.25">
      <c r="A363" s="4"/>
      <c r="B363" s="4"/>
      <c r="C363" s="4"/>
      <c r="D363" s="5"/>
      <c r="E363" s="6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</row>
    <row r="364" spans="1:28" ht="15" customHeight="1" x14ac:dyDescent="0.25">
      <c r="A364" s="4"/>
      <c r="B364" s="4"/>
      <c r="C364" s="4"/>
      <c r="D364" s="5"/>
      <c r="E364" s="6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</row>
    <row r="365" spans="1:28" ht="15" customHeight="1" x14ac:dyDescent="0.25">
      <c r="A365" s="4"/>
      <c r="B365" s="4"/>
      <c r="C365" s="4"/>
      <c r="D365" s="5"/>
      <c r="E365" s="6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</row>
    <row r="366" spans="1:28" ht="15" customHeight="1" x14ac:dyDescent="0.25">
      <c r="A366" s="4"/>
      <c r="B366" s="4"/>
      <c r="C366" s="4"/>
      <c r="D366" s="5"/>
      <c r="E366" s="6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</row>
    <row r="367" spans="1:28" ht="15" customHeight="1" x14ac:dyDescent="0.25">
      <c r="A367" s="4"/>
      <c r="B367" s="4"/>
      <c r="C367" s="4"/>
      <c r="D367" s="5"/>
      <c r="E367" s="6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</row>
    <row r="368" spans="1:28" ht="15" customHeight="1" x14ac:dyDescent="0.25">
      <c r="A368" s="4"/>
      <c r="B368" s="4"/>
      <c r="C368" s="4"/>
      <c r="D368" s="5"/>
      <c r="E368" s="6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</row>
    <row r="369" spans="1:28" ht="15" customHeight="1" x14ac:dyDescent="0.25">
      <c r="A369" s="4"/>
      <c r="B369" s="4"/>
      <c r="C369" s="4"/>
      <c r="D369" s="5"/>
      <c r="E369" s="6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</row>
    <row r="370" spans="1:28" ht="15" customHeight="1" x14ac:dyDescent="0.25">
      <c r="A370" s="4"/>
      <c r="B370" s="4"/>
      <c r="C370" s="4"/>
      <c r="D370" s="5"/>
      <c r="E370" s="6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</row>
    <row r="371" spans="1:28" ht="15" customHeight="1" x14ac:dyDescent="0.25">
      <c r="A371" s="4"/>
      <c r="B371" s="4"/>
      <c r="C371" s="4"/>
      <c r="D371" s="5"/>
      <c r="E371" s="6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</row>
    <row r="372" spans="1:28" ht="15" customHeight="1" x14ac:dyDescent="0.25">
      <c r="A372" s="4"/>
      <c r="B372" s="4"/>
      <c r="C372" s="4"/>
      <c r="D372" s="5"/>
      <c r="E372" s="6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</row>
    <row r="373" spans="1:28" ht="15" customHeight="1" x14ac:dyDescent="0.25">
      <c r="A373" s="4"/>
      <c r="B373" s="4"/>
      <c r="C373" s="4"/>
      <c r="D373" s="5"/>
      <c r="E373" s="6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</row>
    <row r="374" spans="1:28" ht="15" customHeight="1" x14ac:dyDescent="0.25">
      <c r="A374" s="4"/>
      <c r="B374" s="4"/>
      <c r="C374" s="4"/>
      <c r="D374" s="5"/>
      <c r="E374" s="6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</row>
    <row r="375" spans="1:28" ht="15" customHeight="1" x14ac:dyDescent="0.25">
      <c r="A375" s="4"/>
      <c r="B375" s="4"/>
      <c r="C375" s="4"/>
      <c r="D375" s="5"/>
      <c r="E375" s="6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</row>
    <row r="376" spans="1:28" ht="15" customHeight="1" x14ac:dyDescent="0.25">
      <c r="A376" s="4"/>
      <c r="B376" s="4"/>
      <c r="C376" s="4"/>
      <c r="D376" s="5"/>
      <c r="E376" s="6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</row>
    <row r="377" spans="1:28" ht="15" customHeight="1" x14ac:dyDescent="0.25">
      <c r="A377" s="4"/>
      <c r="B377" s="4"/>
      <c r="C377" s="4"/>
      <c r="D377" s="5"/>
      <c r="E377" s="6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</row>
    <row r="378" spans="1:28" ht="15" customHeight="1" x14ac:dyDescent="0.25">
      <c r="A378" s="4"/>
      <c r="B378" s="4"/>
      <c r="C378" s="4"/>
      <c r="D378" s="5"/>
      <c r="E378" s="6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</row>
    <row r="379" spans="1:28" ht="15" customHeight="1" x14ac:dyDescent="0.25">
      <c r="A379" s="4"/>
      <c r="B379" s="4"/>
      <c r="C379" s="4"/>
      <c r="D379" s="5"/>
      <c r="E379" s="6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</row>
    <row r="380" spans="1:28" ht="15" customHeight="1" x14ac:dyDescent="0.25">
      <c r="A380" s="4"/>
      <c r="B380" s="4"/>
      <c r="C380" s="4"/>
      <c r="D380" s="5"/>
      <c r="E380" s="6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</row>
    <row r="381" spans="1:28" ht="15" customHeight="1" x14ac:dyDescent="0.25">
      <c r="A381" s="4"/>
      <c r="B381" s="4"/>
      <c r="C381" s="4"/>
      <c r="D381" s="5"/>
      <c r="E381" s="6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</row>
    <row r="382" spans="1:28" ht="15" customHeight="1" x14ac:dyDescent="0.25">
      <c r="A382" s="4"/>
      <c r="B382" s="4"/>
      <c r="C382" s="4"/>
      <c r="D382" s="5"/>
      <c r="E382" s="6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</row>
    <row r="383" spans="1:28" ht="15" customHeight="1" x14ac:dyDescent="0.25">
      <c r="A383" s="4"/>
      <c r="B383" s="4"/>
      <c r="C383" s="4"/>
      <c r="D383" s="5"/>
      <c r="E383" s="6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</row>
    <row r="384" spans="1:28" ht="15" customHeight="1" x14ac:dyDescent="0.25">
      <c r="A384" s="4"/>
      <c r="B384" s="4"/>
      <c r="C384" s="4"/>
      <c r="D384" s="5"/>
      <c r="E384" s="6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</row>
    <row r="385" spans="1:28" ht="15" customHeight="1" x14ac:dyDescent="0.25">
      <c r="A385" s="4"/>
      <c r="B385" s="4"/>
      <c r="C385" s="4"/>
      <c r="D385" s="5"/>
      <c r="E385" s="6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</row>
    <row r="386" spans="1:28" ht="15" customHeight="1" x14ac:dyDescent="0.25">
      <c r="A386" s="4"/>
      <c r="B386" s="4"/>
      <c r="C386" s="4"/>
      <c r="D386" s="5"/>
      <c r="E386" s="6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</row>
    <row r="387" spans="1:28" ht="15" customHeight="1" x14ac:dyDescent="0.25">
      <c r="A387" s="4"/>
      <c r="B387" s="4"/>
      <c r="C387" s="4"/>
      <c r="D387" s="5"/>
      <c r="E387" s="6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</row>
    <row r="388" spans="1:28" ht="15" customHeight="1" x14ac:dyDescent="0.25">
      <c r="A388" s="4"/>
      <c r="B388" s="4"/>
      <c r="C388" s="4"/>
      <c r="D388" s="5"/>
      <c r="E388" s="6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</row>
    <row r="389" spans="1:28" ht="15" customHeight="1" x14ac:dyDescent="0.25">
      <c r="A389" s="4"/>
      <c r="B389" s="4"/>
      <c r="C389" s="4"/>
      <c r="D389" s="5"/>
      <c r="E389" s="6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</row>
    <row r="390" spans="1:28" ht="15" customHeight="1" x14ac:dyDescent="0.25">
      <c r="A390" s="4"/>
      <c r="B390" s="4"/>
      <c r="C390" s="4"/>
      <c r="D390" s="5"/>
      <c r="E390" s="6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</row>
    <row r="391" spans="1:28" ht="15" customHeight="1" x14ac:dyDescent="0.25">
      <c r="A391" s="4"/>
      <c r="B391" s="4"/>
      <c r="C391" s="4"/>
      <c r="D391" s="5"/>
      <c r="E391" s="6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</row>
    <row r="392" spans="1:28" ht="15" customHeight="1" x14ac:dyDescent="0.25">
      <c r="A392" s="4"/>
      <c r="B392" s="4"/>
      <c r="C392" s="4"/>
      <c r="D392" s="5"/>
      <c r="E392" s="6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</row>
    <row r="393" spans="1:28" ht="15" customHeight="1" x14ac:dyDescent="0.25">
      <c r="A393" s="4"/>
      <c r="B393" s="4"/>
      <c r="C393" s="4"/>
      <c r="D393" s="5"/>
      <c r="E393" s="6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</row>
    <row r="394" spans="1:28" ht="15" customHeight="1" x14ac:dyDescent="0.25">
      <c r="A394" s="4"/>
      <c r="B394" s="4"/>
      <c r="C394" s="4"/>
      <c r="D394" s="5"/>
      <c r="E394" s="6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</row>
    <row r="395" spans="1:28" ht="15" customHeight="1" x14ac:dyDescent="0.25">
      <c r="A395" s="4"/>
      <c r="B395" s="4"/>
      <c r="C395" s="4"/>
      <c r="D395" s="5"/>
      <c r="E395" s="6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</row>
    <row r="396" spans="1:28" ht="15" customHeight="1" x14ac:dyDescent="0.25">
      <c r="A396" s="4"/>
      <c r="B396" s="4"/>
      <c r="C396" s="4"/>
      <c r="D396" s="5"/>
      <c r="E396" s="6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</row>
    <row r="397" spans="1:28" ht="15" customHeight="1" x14ac:dyDescent="0.25">
      <c r="A397" s="4"/>
      <c r="B397" s="4"/>
      <c r="C397" s="4"/>
      <c r="D397" s="5"/>
      <c r="E397" s="6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</row>
    <row r="398" spans="1:28" ht="15" customHeight="1" x14ac:dyDescent="0.25">
      <c r="A398" s="4"/>
      <c r="B398" s="4"/>
      <c r="C398" s="4"/>
      <c r="D398" s="5"/>
      <c r="E398" s="6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</row>
    <row r="399" spans="1:28" ht="15" customHeight="1" x14ac:dyDescent="0.25">
      <c r="A399" s="4"/>
      <c r="B399" s="4"/>
      <c r="C399" s="4"/>
      <c r="D399" s="5"/>
      <c r="E399" s="6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</row>
    <row r="400" spans="1:28" ht="15" customHeight="1" x14ac:dyDescent="0.25">
      <c r="A400" s="4"/>
      <c r="B400" s="4"/>
      <c r="C400" s="4"/>
      <c r="D400" s="5"/>
      <c r="E400" s="6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</row>
    <row r="401" spans="1:28" ht="15" customHeight="1" x14ac:dyDescent="0.25">
      <c r="A401" s="4"/>
      <c r="B401" s="4"/>
      <c r="C401" s="4"/>
      <c r="D401" s="5"/>
      <c r="E401" s="6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</row>
    <row r="402" spans="1:28" ht="15" customHeight="1" x14ac:dyDescent="0.25">
      <c r="A402" s="4"/>
      <c r="B402" s="4"/>
      <c r="C402" s="4"/>
      <c r="D402" s="5"/>
      <c r="E402" s="6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</row>
    <row r="403" spans="1:28" ht="15" customHeight="1" x14ac:dyDescent="0.25">
      <c r="A403" s="4"/>
      <c r="B403" s="4"/>
      <c r="C403" s="4"/>
      <c r="D403" s="5"/>
      <c r="E403" s="6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</row>
    <row r="404" spans="1:28" ht="15" customHeight="1" x14ac:dyDescent="0.25">
      <c r="A404" s="4"/>
      <c r="B404" s="4"/>
      <c r="C404" s="4"/>
      <c r="D404" s="5"/>
      <c r="E404" s="6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</row>
    <row r="405" spans="1:28" ht="15" customHeight="1" x14ac:dyDescent="0.25">
      <c r="A405" s="4"/>
      <c r="B405" s="4"/>
      <c r="C405" s="4"/>
      <c r="D405" s="5"/>
      <c r="E405" s="6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</row>
    <row r="406" spans="1:28" ht="15" customHeight="1" x14ac:dyDescent="0.25">
      <c r="A406" s="4"/>
      <c r="B406" s="4"/>
      <c r="C406" s="4"/>
      <c r="D406" s="5"/>
      <c r="E406" s="6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</row>
    <row r="407" spans="1:28" ht="15" customHeight="1" x14ac:dyDescent="0.25">
      <c r="A407" s="4"/>
      <c r="B407" s="4"/>
      <c r="C407" s="4"/>
      <c r="D407" s="5"/>
      <c r="E407" s="6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</row>
    <row r="408" spans="1:28" ht="15" customHeight="1" x14ac:dyDescent="0.25">
      <c r="A408" s="4"/>
      <c r="B408" s="4"/>
      <c r="C408" s="4"/>
      <c r="D408" s="5"/>
      <c r="E408" s="6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</row>
    <row r="409" spans="1:28" ht="15" customHeight="1" x14ac:dyDescent="0.25">
      <c r="A409" s="4"/>
      <c r="B409" s="4"/>
      <c r="C409" s="4"/>
      <c r="D409" s="5"/>
      <c r="E409" s="6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</row>
    <row r="410" spans="1:28" ht="15" customHeight="1" x14ac:dyDescent="0.25">
      <c r="A410" s="4"/>
      <c r="B410" s="4"/>
      <c r="C410" s="4"/>
      <c r="D410" s="5"/>
      <c r="E410" s="6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</row>
    <row r="411" spans="1:28" ht="15" customHeight="1" x14ac:dyDescent="0.25">
      <c r="A411" s="4"/>
      <c r="B411" s="4"/>
      <c r="C411" s="4"/>
      <c r="D411" s="5"/>
      <c r="E411" s="6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</row>
    <row r="412" spans="1:28" ht="15" customHeight="1" x14ac:dyDescent="0.25">
      <c r="A412" s="4"/>
      <c r="B412" s="4"/>
      <c r="C412" s="4"/>
      <c r="D412" s="5"/>
      <c r="E412" s="6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</row>
    <row r="413" spans="1:28" ht="15" customHeight="1" x14ac:dyDescent="0.25">
      <c r="A413" s="4"/>
      <c r="B413" s="4"/>
      <c r="C413" s="4"/>
      <c r="D413" s="5"/>
      <c r="E413" s="6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</row>
    <row r="414" spans="1:28" ht="15" customHeight="1" x14ac:dyDescent="0.25">
      <c r="A414" s="4"/>
      <c r="B414" s="4"/>
      <c r="C414" s="4"/>
      <c r="D414" s="5"/>
      <c r="E414" s="6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</row>
    <row r="415" spans="1:28" ht="15" customHeight="1" x14ac:dyDescent="0.25">
      <c r="A415" s="4"/>
      <c r="B415" s="4"/>
      <c r="C415" s="4"/>
      <c r="D415" s="5"/>
      <c r="E415" s="6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</row>
    <row r="416" spans="1:28" ht="15" customHeight="1" x14ac:dyDescent="0.25">
      <c r="A416" s="4"/>
      <c r="B416" s="4"/>
      <c r="C416" s="4"/>
      <c r="D416" s="5"/>
      <c r="E416" s="6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</row>
    <row r="417" spans="1:28" ht="15" customHeight="1" x14ac:dyDescent="0.25">
      <c r="A417" s="4"/>
      <c r="B417" s="4"/>
      <c r="C417" s="4"/>
      <c r="D417" s="5"/>
      <c r="E417" s="6"/>
      <c r="F417" s="2"/>
      <c r="G417" s="2"/>
      <c r="H417" s="2"/>
      <c r="I417" s="2"/>
      <c r="J417" s="2"/>
      <c r="K417" s="2"/>
      <c r="L417" s="2"/>
      <c r="M417" s="2"/>
      <c r="V417" s="2"/>
      <c r="W417" s="2"/>
      <c r="X417" s="2"/>
      <c r="Y417" s="2"/>
      <c r="Z417" s="2"/>
      <c r="AA417" s="2"/>
      <c r="AB417" s="2"/>
    </row>
    <row r="418" spans="1:28" ht="15" customHeight="1" x14ac:dyDescent="0.25">
      <c r="A418" s="4"/>
      <c r="B418" s="4"/>
      <c r="C418" s="4"/>
      <c r="D418" s="5"/>
      <c r="E418" s="6"/>
      <c r="F418" s="2"/>
      <c r="G418" s="2"/>
      <c r="H418" s="2"/>
      <c r="I418" s="2"/>
      <c r="J418" s="2"/>
      <c r="K418" s="2"/>
      <c r="L418" s="2"/>
      <c r="M418" s="2"/>
      <c r="V418" s="2"/>
      <c r="W418" s="2"/>
      <c r="X418" s="2"/>
      <c r="Y418" s="2"/>
      <c r="Z418" s="2"/>
      <c r="AA418" s="2"/>
      <c r="AB418" s="2"/>
    </row>
    <row r="419" spans="1:28" ht="15" customHeight="1" x14ac:dyDescent="0.25">
      <c r="A419" s="4"/>
      <c r="B419" s="4"/>
      <c r="C419" s="4"/>
      <c r="D419" s="5"/>
      <c r="E419" s="6"/>
      <c r="F419" s="2"/>
      <c r="G419" s="2"/>
      <c r="H419" s="2"/>
      <c r="I419" s="2"/>
      <c r="J419" s="2"/>
      <c r="K419" s="2"/>
      <c r="L419" s="2"/>
      <c r="M419" s="2"/>
      <c r="V419" s="2"/>
      <c r="W419" s="2"/>
      <c r="X419" s="2"/>
      <c r="Y419" s="2"/>
      <c r="Z419" s="2"/>
      <c r="AA419" s="2"/>
      <c r="AB419" s="2"/>
    </row>
    <row r="420" spans="1:28" ht="15" customHeight="1" x14ac:dyDescent="0.25">
      <c r="A420" s="4"/>
      <c r="B420" s="4"/>
      <c r="C420" s="4"/>
      <c r="D420" s="5"/>
      <c r="E420" s="6"/>
      <c r="F420" s="2"/>
      <c r="G420" s="2"/>
      <c r="H420" s="2"/>
      <c r="I420" s="2"/>
      <c r="J420" s="2"/>
      <c r="K420" s="2"/>
      <c r="L420" s="2"/>
      <c r="M420" s="2"/>
      <c r="V420" s="2"/>
      <c r="W420" s="2"/>
      <c r="X420" s="2"/>
      <c r="Y420" s="2"/>
      <c r="Z420" s="2"/>
      <c r="AA420" s="2"/>
      <c r="AB420" s="2"/>
    </row>
    <row r="421" spans="1:28" ht="15" customHeight="1" x14ac:dyDescent="0.25">
      <c r="A421" s="4"/>
      <c r="B421" s="4"/>
      <c r="C421" s="4"/>
      <c r="D421" s="5"/>
      <c r="E421" s="6"/>
      <c r="F421" s="2"/>
      <c r="G421" s="2"/>
      <c r="H421" s="2"/>
      <c r="I421" s="2"/>
      <c r="J421" s="2"/>
      <c r="K421" s="2"/>
      <c r="L421" s="2"/>
      <c r="M421" s="2"/>
      <c r="V421" s="2"/>
      <c r="W421" s="2"/>
      <c r="X421" s="2"/>
      <c r="Y421" s="2"/>
      <c r="Z421" s="2"/>
      <c r="AA421" s="2"/>
      <c r="AB421" s="2"/>
    </row>
    <row r="422" spans="1:28" ht="15" customHeight="1" x14ac:dyDescent="0.25">
      <c r="A422" s="4"/>
      <c r="B422" s="4"/>
      <c r="C422" s="4"/>
      <c r="D422" s="5"/>
      <c r="E422" s="6"/>
      <c r="F422" s="2"/>
      <c r="G422" s="2"/>
      <c r="H422" s="2"/>
      <c r="I422" s="2"/>
      <c r="J422" s="2"/>
      <c r="K422" s="2"/>
      <c r="L422" s="2"/>
      <c r="M422" s="2"/>
      <c r="V422" s="2"/>
      <c r="W422" s="2"/>
      <c r="X422" s="2"/>
      <c r="Y422" s="2"/>
      <c r="Z422" s="2"/>
      <c r="AA422" s="2"/>
      <c r="AB422" s="2"/>
    </row>
    <row r="423" spans="1:28" ht="15" customHeight="1" x14ac:dyDescent="0.25">
      <c r="A423" s="4"/>
      <c r="B423" s="4"/>
      <c r="C423" s="4"/>
      <c r="D423" s="5"/>
      <c r="E423" s="6"/>
      <c r="F423" s="2"/>
      <c r="G423" s="2"/>
      <c r="H423" s="2"/>
      <c r="I423" s="2"/>
      <c r="J423" s="2"/>
      <c r="K423" s="2"/>
      <c r="L423" s="2"/>
      <c r="M423" s="2"/>
      <c r="V423" s="2"/>
      <c r="W423" s="2"/>
      <c r="X423" s="2"/>
      <c r="Y423" s="2"/>
      <c r="Z423" s="2"/>
      <c r="AA423" s="2"/>
      <c r="AB423" s="2"/>
    </row>
    <row r="424" spans="1:28" ht="15" customHeight="1" x14ac:dyDescent="0.25">
      <c r="A424" s="4"/>
      <c r="B424" s="4"/>
      <c r="C424" s="4"/>
      <c r="D424" s="5"/>
      <c r="E424" s="6"/>
      <c r="F424" s="2"/>
      <c r="G424" s="2"/>
      <c r="H424" s="2"/>
      <c r="I424" s="2"/>
      <c r="J424" s="2"/>
      <c r="K424" s="2"/>
      <c r="L424" s="2"/>
      <c r="M424" s="2"/>
      <c r="V424" s="2"/>
      <c r="W424" s="2"/>
      <c r="X424" s="2"/>
      <c r="Y424" s="2"/>
      <c r="Z424" s="2"/>
      <c r="AA424" s="2"/>
      <c r="AB424" s="2"/>
    </row>
    <row r="425" spans="1:28" ht="15" customHeight="1" x14ac:dyDescent="0.25">
      <c r="A425" s="4"/>
      <c r="B425" s="4"/>
      <c r="C425" s="4"/>
      <c r="D425" s="5"/>
      <c r="E425" s="6"/>
      <c r="F425" s="2"/>
      <c r="G425" s="2"/>
      <c r="H425" s="2"/>
      <c r="I425" s="2"/>
      <c r="J425" s="2"/>
      <c r="K425" s="2"/>
      <c r="L425" s="2"/>
      <c r="M425" s="2"/>
      <c r="V425" s="2"/>
      <c r="W425" s="2"/>
      <c r="X425" s="2"/>
      <c r="Y425" s="2"/>
      <c r="Z425" s="2"/>
      <c r="AA425" s="2"/>
      <c r="AB425" s="2"/>
    </row>
    <row r="426" spans="1:28" ht="15" customHeight="1" x14ac:dyDescent="0.25">
      <c r="A426" s="4"/>
      <c r="B426" s="4"/>
      <c r="C426" s="4"/>
      <c r="D426" s="5"/>
      <c r="E426" s="6"/>
      <c r="F426" s="2"/>
      <c r="G426" s="2"/>
      <c r="H426" s="2"/>
      <c r="I426" s="2"/>
      <c r="J426" s="2"/>
      <c r="K426" s="2"/>
      <c r="L426" s="2"/>
      <c r="M426" s="2"/>
      <c r="V426" s="2"/>
      <c r="W426" s="2"/>
      <c r="X426" s="2"/>
      <c r="Y426" s="2"/>
      <c r="Z426" s="2"/>
      <c r="AA426" s="2"/>
      <c r="AB426" s="2"/>
    </row>
    <row r="427" spans="1:28" ht="15" customHeight="1" x14ac:dyDescent="0.25">
      <c r="A427" s="4"/>
      <c r="B427" s="4"/>
      <c r="C427" s="4"/>
      <c r="D427" s="5"/>
      <c r="E427" s="6"/>
      <c r="F427" s="2"/>
      <c r="G427" s="2"/>
      <c r="H427" s="2"/>
      <c r="I427" s="2"/>
      <c r="J427" s="2"/>
      <c r="K427" s="2"/>
      <c r="L427" s="2"/>
      <c r="M427" s="2"/>
      <c r="V427" s="2"/>
      <c r="W427" s="2"/>
      <c r="X427" s="2"/>
      <c r="Y427" s="2"/>
      <c r="Z427" s="2"/>
      <c r="AA427" s="2"/>
      <c r="AB427" s="2"/>
    </row>
    <row r="428" spans="1:28" ht="15" customHeight="1" x14ac:dyDescent="0.25">
      <c r="A428" s="4"/>
      <c r="B428" s="4"/>
      <c r="C428" s="4"/>
      <c r="D428" s="5"/>
      <c r="E428" s="6"/>
      <c r="F428" s="2"/>
      <c r="G428" s="2"/>
      <c r="H428" s="2"/>
      <c r="I428" s="2"/>
      <c r="J428" s="2"/>
      <c r="K428" s="2"/>
      <c r="L428" s="2"/>
      <c r="M428" s="2"/>
      <c r="V428" s="2"/>
      <c r="W428" s="2"/>
      <c r="X428" s="2"/>
      <c r="Y428" s="2"/>
      <c r="Z428" s="2"/>
      <c r="AA428" s="2"/>
      <c r="AB428" s="2"/>
    </row>
    <row r="429" spans="1:28" ht="15" customHeight="1" x14ac:dyDescent="0.25">
      <c r="A429" s="4"/>
      <c r="B429" s="4"/>
      <c r="C429" s="4"/>
      <c r="D429" s="5"/>
      <c r="E429" s="6"/>
      <c r="F429" s="2"/>
      <c r="G429" s="2"/>
      <c r="H429" s="2"/>
      <c r="I429" s="2"/>
      <c r="J429" s="2"/>
      <c r="K429" s="2"/>
      <c r="L429" s="2"/>
      <c r="M429" s="2"/>
      <c r="V429" s="2"/>
      <c r="W429" s="2"/>
      <c r="X429" s="2"/>
      <c r="Y429" s="2"/>
      <c r="Z429" s="2"/>
      <c r="AA429" s="2"/>
      <c r="AB429" s="2"/>
    </row>
    <row r="430" spans="1:28" ht="15" customHeight="1" x14ac:dyDescent="0.25">
      <c r="A430" s="4"/>
      <c r="B430" s="4"/>
      <c r="C430" s="4"/>
      <c r="D430" s="5"/>
      <c r="E430" s="6"/>
      <c r="F430" s="2"/>
      <c r="G430" s="2"/>
      <c r="H430" s="2"/>
      <c r="I430" s="2"/>
      <c r="J430" s="2"/>
      <c r="K430" s="2"/>
      <c r="L430" s="2"/>
      <c r="M430" s="2"/>
      <c r="V430" s="2"/>
      <c r="W430" s="2"/>
      <c r="X430" s="2"/>
      <c r="Y430" s="2"/>
      <c r="Z430" s="2"/>
      <c r="AA430" s="2"/>
      <c r="AB430" s="2"/>
    </row>
    <row r="431" spans="1:28" ht="15" customHeight="1" x14ac:dyDescent="0.25">
      <c r="A431" s="4"/>
      <c r="B431" s="4"/>
      <c r="C431" s="4"/>
      <c r="D431" s="5"/>
      <c r="E431" s="6"/>
      <c r="F431" s="2"/>
      <c r="G431" s="2"/>
      <c r="H431" s="2"/>
      <c r="I431" s="2"/>
      <c r="J431" s="2"/>
      <c r="K431" s="2"/>
      <c r="L431" s="2"/>
      <c r="M431" s="2"/>
      <c r="V431" s="2"/>
      <c r="W431" s="2"/>
      <c r="X431" s="2"/>
      <c r="Y431" s="2"/>
      <c r="Z431" s="2"/>
      <c r="AA431" s="2"/>
      <c r="AB431" s="2"/>
    </row>
    <row r="432" spans="1:28" ht="15" customHeight="1" x14ac:dyDescent="0.25">
      <c r="A432" s="4"/>
      <c r="B432" s="4"/>
      <c r="C432" s="4"/>
      <c r="D432" s="5"/>
      <c r="E432" s="6"/>
      <c r="F432" s="2"/>
      <c r="G432" s="2"/>
      <c r="H432" s="2"/>
      <c r="I432" s="2"/>
      <c r="J432" s="2"/>
      <c r="K432" s="2"/>
      <c r="L432" s="2"/>
      <c r="M432" s="2"/>
      <c r="V432" s="2"/>
      <c r="W432" s="2"/>
      <c r="X432" s="2"/>
      <c r="Y432" s="2"/>
      <c r="Z432" s="2"/>
      <c r="AA432" s="2"/>
      <c r="AB432" s="2"/>
    </row>
    <row r="433" spans="1:28" ht="15" customHeight="1" x14ac:dyDescent="0.25">
      <c r="A433" s="4"/>
      <c r="B433" s="4"/>
      <c r="C433" s="4"/>
      <c r="D433" s="5"/>
      <c r="E433" s="6"/>
      <c r="F433" s="2"/>
      <c r="G433" s="2"/>
      <c r="H433" s="2"/>
      <c r="I433" s="2"/>
      <c r="J433" s="2"/>
      <c r="K433" s="2"/>
      <c r="L433" s="2"/>
      <c r="M433" s="2"/>
      <c r="V433" s="2"/>
      <c r="W433" s="2"/>
      <c r="X433" s="2"/>
      <c r="Y433" s="2"/>
      <c r="Z433" s="2"/>
      <c r="AA433" s="2"/>
      <c r="AB433" s="2"/>
    </row>
    <row r="434" spans="1:28" ht="15" customHeight="1" x14ac:dyDescent="0.25">
      <c r="A434" s="4"/>
      <c r="B434" s="4"/>
      <c r="C434" s="4"/>
      <c r="D434" s="5"/>
      <c r="E434" s="6"/>
      <c r="F434" s="2"/>
      <c r="G434" s="2"/>
      <c r="H434" s="2"/>
      <c r="I434" s="2"/>
      <c r="J434" s="2"/>
      <c r="K434" s="2"/>
      <c r="L434" s="2"/>
      <c r="M434" s="2"/>
      <c r="V434" s="2"/>
      <c r="W434" s="2"/>
      <c r="X434" s="2"/>
      <c r="Y434" s="2"/>
      <c r="Z434" s="2"/>
      <c r="AA434" s="2"/>
      <c r="AB434" s="2"/>
    </row>
    <row r="435" spans="1:28" ht="15" customHeight="1" x14ac:dyDescent="0.25">
      <c r="A435" s="4"/>
      <c r="B435" s="4"/>
      <c r="C435" s="4"/>
      <c r="D435" s="5"/>
      <c r="E435" s="6"/>
      <c r="F435" s="2"/>
      <c r="G435" s="2"/>
      <c r="H435" s="2"/>
      <c r="I435" s="2"/>
      <c r="J435" s="2"/>
      <c r="K435" s="2"/>
      <c r="L435" s="2"/>
      <c r="M435" s="2"/>
      <c r="V435" s="2"/>
      <c r="W435" s="2"/>
      <c r="X435" s="2"/>
      <c r="Y435" s="2"/>
      <c r="Z435" s="2"/>
      <c r="AA435" s="2"/>
      <c r="AB435" s="2"/>
    </row>
    <row r="436" spans="1:28" ht="15" customHeight="1" x14ac:dyDescent="0.25">
      <c r="A436" s="4"/>
      <c r="B436" s="4"/>
      <c r="C436" s="4"/>
      <c r="D436" s="5"/>
      <c r="E436" s="6"/>
      <c r="F436" s="2"/>
      <c r="G436" s="2"/>
      <c r="H436" s="2"/>
      <c r="I436" s="2"/>
      <c r="J436" s="2"/>
      <c r="K436" s="2"/>
      <c r="L436" s="2"/>
      <c r="M436" s="2"/>
      <c r="V436" s="2"/>
      <c r="W436" s="2"/>
      <c r="X436" s="2"/>
      <c r="Y436" s="2"/>
      <c r="Z436" s="2"/>
      <c r="AA436" s="2"/>
      <c r="AB436" s="2"/>
    </row>
    <row r="1439" spans="14:21" ht="15" customHeight="1" x14ac:dyDescent="0.25">
      <c r="N1439" s="26"/>
      <c r="O1439" s="26"/>
      <c r="P1439" s="26"/>
      <c r="Q1439" s="26"/>
      <c r="R1439" s="26"/>
      <c r="S1439" s="26"/>
      <c r="T1439" s="26"/>
      <c r="U1439" s="26"/>
    </row>
    <row r="1440" spans="14:21" ht="15" customHeight="1" x14ac:dyDescent="0.25">
      <c r="N1440" s="26"/>
      <c r="O1440" s="26"/>
      <c r="P1440" s="26"/>
      <c r="Q1440" s="26"/>
      <c r="R1440" s="26"/>
      <c r="S1440" s="26"/>
      <c r="T1440" s="26"/>
      <c r="U1440" s="26"/>
    </row>
    <row r="1441" spans="14:21" ht="15" customHeight="1" x14ac:dyDescent="0.25">
      <c r="N1441" s="26"/>
      <c r="O1441" s="26"/>
      <c r="P1441" s="26"/>
      <c r="Q1441" s="26"/>
      <c r="R1441" s="26"/>
      <c r="S1441" s="26"/>
      <c r="T1441" s="26"/>
      <c r="U1441" s="26"/>
    </row>
    <row r="1442" spans="14:21" ht="15" customHeight="1" x14ac:dyDescent="0.25">
      <c r="N1442" s="26"/>
      <c r="O1442" s="26"/>
      <c r="P1442" s="26"/>
      <c r="Q1442" s="26"/>
      <c r="R1442" s="26"/>
      <c r="S1442" s="26"/>
      <c r="T1442" s="26"/>
      <c r="U1442" s="26"/>
    </row>
    <row r="1443" spans="14:21" ht="15" customHeight="1" x14ac:dyDescent="0.25">
      <c r="N1443" s="26"/>
      <c r="O1443" s="26"/>
      <c r="P1443" s="26"/>
      <c r="Q1443" s="26"/>
      <c r="R1443" s="26"/>
      <c r="S1443" s="26"/>
      <c r="T1443" s="26"/>
      <c r="U1443" s="26"/>
    </row>
    <row r="1444" spans="14:21" ht="15" customHeight="1" x14ac:dyDescent="0.25">
      <c r="N1444" s="26"/>
      <c r="O1444" s="26"/>
      <c r="P1444" s="26"/>
      <c r="Q1444" s="26"/>
      <c r="R1444" s="26"/>
      <c r="S1444" s="26"/>
      <c r="T1444" s="26"/>
      <c r="U1444" s="26"/>
    </row>
    <row r="1445" spans="14:21" ht="15" customHeight="1" x14ac:dyDescent="0.25">
      <c r="N1445" s="26"/>
      <c r="O1445" s="26"/>
      <c r="P1445" s="26"/>
      <c r="Q1445" s="26"/>
      <c r="R1445" s="26"/>
      <c r="S1445" s="26"/>
      <c r="T1445" s="26"/>
      <c r="U1445" s="26"/>
    </row>
    <row r="1446" spans="14:21" ht="15" customHeight="1" x14ac:dyDescent="0.25">
      <c r="N1446" s="26"/>
      <c r="O1446" s="26"/>
      <c r="P1446" s="26"/>
      <c r="Q1446" s="26"/>
      <c r="R1446" s="26"/>
      <c r="S1446" s="26"/>
      <c r="T1446" s="26"/>
      <c r="U1446" s="26"/>
    </row>
    <row r="1447" spans="14:21" ht="15" customHeight="1" x14ac:dyDescent="0.25">
      <c r="N1447" s="26"/>
      <c r="O1447" s="26"/>
      <c r="P1447" s="26"/>
      <c r="Q1447" s="26"/>
      <c r="R1447" s="26"/>
      <c r="S1447" s="26"/>
      <c r="T1447" s="26"/>
      <c r="U1447" s="26"/>
    </row>
    <row r="1448" spans="14:21" ht="15" customHeight="1" x14ac:dyDescent="0.25">
      <c r="N1448" s="26"/>
      <c r="O1448" s="26"/>
      <c r="P1448" s="26"/>
      <c r="Q1448" s="26"/>
      <c r="R1448" s="26"/>
      <c r="S1448" s="26"/>
      <c r="T1448" s="26"/>
      <c r="U1448" s="26"/>
    </row>
    <row r="1449" spans="14:21" ht="15" customHeight="1" x14ac:dyDescent="0.25">
      <c r="N1449" s="26"/>
      <c r="O1449" s="26"/>
      <c r="P1449" s="26"/>
      <c r="Q1449" s="26"/>
      <c r="R1449" s="26"/>
      <c r="S1449" s="26"/>
      <c r="T1449" s="26"/>
      <c r="U1449" s="26"/>
    </row>
    <row r="1450" spans="14:21" ht="15" customHeight="1" x14ac:dyDescent="0.25">
      <c r="N1450" s="26"/>
      <c r="O1450" s="26"/>
      <c r="P1450" s="26"/>
      <c r="Q1450" s="26"/>
      <c r="R1450" s="26"/>
      <c r="S1450" s="26"/>
      <c r="T1450" s="26"/>
      <c r="U1450" s="26"/>
    </row>
    <row r="1451" spans="14:21" ht="15" customHeight="1" x14ac:dyDescent="0.25">
      <c r="N1451" s="26"/>
      <c r="O1451" s="26"/>
      <c r="P1451" s="26"/>
      <c r="Q1451" s="26"/>
      <c r="R1451" s="26"/>
      <c r="S1451" s="26"/>
      <c r="T1451" s="26"/>
      <c r="U1451" s="26"/>
    </row>
    <row r="1452" spans="14:21" ht="15" customHeight="1" x14ac:dyDescent="0.25">
      <c r="N1452" s="26"/>
      <c r="O1452" s="26"/>
      <c r="P1452" s="26"/>
      <c r="Q1452" s="26"/>
      <c r="R1452" s="26"/>
      <c r="S1452" s="26"/>
      <c r="T1452" s="26"/>
      <c r="U1452" s="26"/>
    </row>
    <row r="1453" spans="14:21" ht="15" customHeight="1" x14ac:dyDescent="0.25">
      <c r="N1453" s="26"/>
      <c r="O1453" s="26"/>
      <c r="P1453" s="26"/>
      <c r="Q1453" s="26"/>
      <c r="R1453" s="26"/>
      <c r="S1453" s="26"/>
      <c r="T1453" s="26"/>
      <c r="U1453" s="26"/>
    </row>
    <row r="1454" spans="14:21" ht="15" customHeight="1" x14ac:dyDescent="0.25">
      <c r="N1454" s="26"/>
      <c r="O1454" s="26"/>
      <c r="P1454" s="26"/>
      <c r="Q1454" s="26"/>
      <c r="R1454" s="26"/>
      <c r="S1454" s="26"/>
      <c r="T1454" s="26"/>
      <c r="U1454" s="26"/>
    </row>
    <row r="1455" spans="14:21" ht="15" customHeight="1" x14ac:dyDescent="0.25">
      <c r="N1455" s="26"/>
      <c r="O1455" s="26"/>
      <c r="P1455" s="26"/>
      <c r="Q1455" s="26"/>
      <c r="R1455" s="26"/>
      <c r="S1455" s="26"/>
      <c r="T1455" s="26"/>
      <c r="U1455" s="26"/>
    </row>
    <row r="1456" spans="14:21" ht="15" customHeight="1" x14ac:dyDescent="0.25">
      <c r="N1456" s="26"/>
      <c r="O1456" s="26"/>
      <c r="P1456" s="26"/>
      <c r="Q1456" s="26"/>
      <c r="R1456" s="26"/>
      <c r="S1456" s="26"/>
      <c r="T1456" s="26"/>
      <c r="U1456" s="26"/>
    </row>
    <row r="1457" spans="4:21" ht="15" customHeight="1" x14ac:dyDescent="0.25">
      <c r="N1457" s="26"/>
      <c r="O1457" s="26"/>
      <c r="P1457" s="26"/>
      <c r="Q1457" s="26"/>
      <c r="R1457" s="26"/>
      <c r="S1457" s="26"/>
      <c r="T1457" s="26"/>
      <c r="U1457" s="26"/>
    </row>
    <row r="1458" spans="4:21" ht="15" customHeight="1" x14ac:dyDescent="0.25">
      <c r="N1458" s="26"/>
      <c r="O1458" s="26"/>
      <c r="P1458" s="26"/>
      <c r="Q1458" s="26"/>
      <c r="R1458" s="26"/>
      <c r="S1458" s="26"/>
      <c r="T1458" s="26"/>
      <c r="U1458" s="26"/>
    </row>
    <row r="1459" spans="4:21" s="26" customFormat="1" ht="15" customHeight="1" x14ac:dyDescent="0.25">
      <c r="D1459" s="27"/>
      <c r="E1459" s="28"/>
    </row>
    <row r="1460" spans="4:21" s="26" customFormat="1" ht="15" customHeight="1" x14ac:dyDescent="0.25">
      <c r="D1460" s="27"/>
      <c r="E1460" s="28"/>
    </row>
    <row r="1461" spans="4:21" s="26" customFormat="1" ht="15" customHeight="1" x14ac:dyDescent="0.25">
      <c r="D1461" s="27"/>
      <c r="E1461" s="28"/>
    </row>
    <row r="1462" spans="4:21" s="26" customFormat="1" ht="15" customHeight="1" x14ac:dyDescent="0.25">
      <c r="D1462" s="27"/>
      <c r="E1462" s="28"/>
    </row>
    <row r="1463" spans="4:21" s="26" customFormat="1" ht="15" customHeight="1" x14ac:dyDescent="0.25">
      <c r="D1463" s="27"/>
      <c r="E1463" s="28"/>
    </row>
    <row r="1464" spans="4:21" s="26" customFormat="1" ht="15" customHeight="1" x14ac:dyDescent="0.25">
      <c r="D1464" s="27"/>
      <c r="E1464" s="28"/>
    </row>
    <row r="1465" spans="4:21" s="26" customFormat="1" ht="15" customHeight="1" x14ac:dyDescent="0.25">
      <c r="D1465" s="27"/>
      <c r="E1465" s="28"/>
    </row>
    <row r="1466" spans="4:21" s="26" customFormat="1" ht="15" customHeight="1" x14ac:dyDescent="0.25">
      <c r="D1466" s="27"/>
      <c r="E1466" s="28"/>
    </row>
    <row r="1467" spans="4:21" s="26" customFormat="1" ht="15" customHeight="1" x14ac:dyDescent="0.25">
      <c r="D1467" s="27"/>
      <c r="E1467" s="28"/>
    </row>
    <row r="1468" spans="4:21" s="26" customFormat="1" ht="15" customHeight="1" x14ac:dyDescent="0.25">
      <c r="D1468" s="27"/>
      <c r="E1468" s="28"/>
    </row>
    <row r="1469" spans="4:21" s="26" customFormat="1" ht="15" customHeight="1" x14ac:dyDescent="0.25">
      <c r="D1469" s="27"/>
      <c r="E1469" s="28"/>
    </row>
    <row r="1470" spans="4:21" s="26" customFormat="1" ht="15" customHeight="1" x14ac:dyDescent="0.25">
      <c r="D1470" s="27"/>
      <c r="E1470" s="28"/>
    </row>
    <row r="1471" spans="4:21" s="26" customFormat="1" ht="15" customHeight="1" x14ac:dyDescent="0.25">
      <c r="D1471" s="27"/>
      <c r="E1471" s="28"/>
    </row>
    <row r="1472" spans="4:21" s="26" customFormat="1" ht="15" customHeight="1" x14ac:dyDescent="0.25">
      <c r="D1472" s="27"/>
      <c r="E1472" s="28"/>
    </row>
    <row r="1473" spans="4:5" s="26" customFormat="1" ht="15" customHeight="1" x14ac:dyDescent="0.25">
      <c r="D1473" s="27"/>
      <c r="E1473" s="28"/>
    </row>
    <row r="1474" spans="4:5" s="26" customFormat="1" ht="15" customHeight="1" x14ac:dyDescent="0.25">
      <c r="D1474" s="27"/>
      <c r="E1474" s="28"/>
    </row>
    <row r="1475" spans="4:5" s="26" customFormat="1" ht="15" customHeight="1" x14ac:dyDescent="0.25">
      <c r="D1475" s="27"/>
      <c r="E1475" s="28"/>
    </row>
    <row r="1476" spans="4:5" s="26" customFormat="1" ht="15" customHeight="1" x14ac:dyDescent="0.25">
      <c r="D1476" s="27"/>
      <c r="E1476" s="28"/>
    </row>
    <row r="1477" spans="4:5" s="26" customFormat="1" ht="15" customHeight="1" x14ac:dyDescent="0.25">
      <c r="D1477" s="27"/>
      <c r="E1477" s="28"/>
    </row>
    <row r="1478" spans="4:5" s="26" customFormat="1" ht="15" customHeight="1" x14ac:dyDescent="0.25">
      <c r="D1478" s="27"/>
      <c r="E1478" s="28"/>
    </row>
    <row r="1479" spans="4:5" s="26" customFormat="1" ht="15" customHeight="1" x14ac:dyDescent="0.25">
      <c r="D1479" s="27"/>
      <c r="E1479" s="28"/>
    </row>
    <row r="1480" spans="4:5" s="26" customFormat="1" ht="15" customHeight="1" x14ac:dyDescent="0.25">
      <c r="D1480" s="27"/>
      <c r="E1480" s="28"/>
    </row>
    <row r="1481" spans="4:5" s="26" customFormat="1" ht="15" customHeight="1" x14ac:dyDescent="0.25">
      <c r="D1481" s="27"/>
      <c r="E1481" s="28"/>
    </row>
    <row r="1482" spans="4:5" s="26" customFormat="1" ht="15" customHeight="1" x14ac:dyDescent="0.25">
      <c r="D1482" s="27"/>
      <c r="E1482" s="28"/>
    </row>
    <row r="1483" spans="4:5" s="26" customFormat="1" ht="15" customHeight="1" x14ac:dyDescent="0.25">
      <c r="D1483" s="27"/>
      <c r="E1483" s="28"/>
    </row>
    <row r="1484" spans="4:5" s="26" customFormat="1" ht="15" customHeight="1" x14ac:dyDescent="0.25">
      <c r="D1484" s="27"/>
      <c r="E1484" s="28"/>
    </row>
    <row r="1485" spans="4:5" s="26" customFormat="1" ht="15" customHeight="1" x14ac:dyDescent="0.25">
      <c r="D1485" s="27"/>
      <c r="E1485" s="28"/>
    </row>
    <row r="1486" spans="4:5" s="26" customFormat="1" ht="15" customHeight="1" x14ac:dyDescent="0.25">
      <c r="D1486" s="27"/>
      <c r="E1486" s="28"/>
    </row>
    <row r="1487" spans="4:5" s="26" customFormat="1" ht="15" customHeight="1" x14ac:dyDescent="0.25">
      <c r="D1487" s="27"/>
      <c r="E1487" s="28"/>
    </row>
    <row r="1488" spans="4:5" s="26" customFormat="1" ht="15" customHeight="1" x14ac:dyDescent="0.25">
      <c r="D1488" s="27"/>
      <c r="E1488" s="28"/>
    </row>
    <row r="1489" spans="4:5" s="26" customFormat="1" ht="15" customHeight="1" x14ac:dyDescent="0.25">
      <c r="D1489" s="27"/>
      <c r="E1489" s="28"/>
    </row>
    <row r="1490" spans="4:5" s="26" customFormat="1" ht="15" customHeight="1" x14ac:dyDescent="0.25">
      <c r="D1490" s="27"/>
      <c r="E1490" s="28"/>
    </row>
    <row r="1491" spans="4:5" s="26" customFormat="1" ht="15" customHeight="1" x14ac:dyDescent="0.25">
      <c r="D1491" s="27"/>
      <c r="E1491" s="28"/>
    </row>
    <row r="1492" spans="4:5" s="26" customFormat="1" ht="15" customHeight="1" x14ac:dyDescent="0.25">
      <c r="D1492" s="27"/>
      <c r="E1492" s="28"/>
    </row>
    <row r="1493" spans="4:5" s="26" customFormat="1" ht="15" customHeight="1" x14ac:dyDescent="0.25">
      <c r="D1493" s="27"/>
      <c r="E1493" s="28"/>
    </row>
    <row r="1494" spans="4:5" s="26" customFormat="1" ht="15" customHeight="1" x14ac:dyDescent="0.25">
      <c r="D1494" s="27"/>
      <c r="E1494" s="28"/>
    </row>
    <row r="1495" spans="4:5" s="26" customFormat="1" ht="15" customHeight="1" x14ac:dyDescent="0.25">
      <c r="D1495" s="27"/>
      <c r="E1495" s="28"/>
    </row>
    <row r="1496" spans="4:5" s="26" customFormat="1" ht="15" customHeight="1" x14ac:dyDescent="0.25">
      <c r="D1496" s="27"/>
      <c r="E1496" s="28"/>
    </row>
    <row r="1497" spans="4:5" s="26" customFormat="1" ht="15" customHeight="1" x14ac:dyDescent="0.25">
      <c r="D1497" s="27"/>
      <c r="E1497" s="28"/>
    </row>
    <row r="1498" spans="4:5" s="26" customFormat="1" ht="15" customHeight="1" x14ac:dyDescent="0.25">
      <c r="D1498" s="27"/>
      <c r="E1498" s="28"/>
    </row>
    <row r="1499" spans="4:5" s="26" customFormat="1" ht="15" customHeight="1" x14ac:dyDescent="0.25">
      <c r="D1499" s="27"/>
      <c r="E1499" s="28"/>
    </row>
    <row r="1500" spans="4:5" s="26" customFormat="1" ht="15" customHeight="1" x14ac:dyDescent="0.25">
      <c r="D1500" s="27"/>
      <c r="E1500" s="28"/>
    </row>
    <row r="1501" spans="4:5" s="26" customFormat="1" ht="15" customHeight="1" x14ac:dyDescent="0.25">
      <c r="D1501" s="27"/>
      <c r="E1501" s="28"/>
    </row>
    <row r="1502" spans="4:5" s="26" customFormat="1" ht="15" customHeight="1" x14ac:dyDescent="0.25">
      <c r="D1502" s="27"/>
      <c r="E1502" s="28"/>
    </row>
    <row r="1503" spans="4:5" s="26" customFormat="1" ht="15" customHeight="1" x14ac:dyDescent="0.25">
      <c r="D1503" s="27"/>
      <c r="E1503" s="28"/>
    </row>
    <row r="1504" spans="4:5" s="26" customFormat="1" ht="15" customHeight="1" x14ac:dyDescent="0.25">
      <c r="D1504" s="27"/>
      <c r="E1504" s="28"/>
    </row>
    <row r="1505" spans="4:21" s="26" customFormat="1" ht="15" customHeight="1" x14ac:dyDescent="0.25">
      <c r="D1505" s="27"/>
      <c r="E1505" s="28"/>
    </row>
    <row r="1506" spans="4:21" s="26" customFormat="1" ht="15" customHeight="1" x14ac:dyDescent="0.25">
      <c r="D1506" s="27"/>
      <c r="E1506" s="28"/>
    </row>
    <row r="1507" spans="4:21" s="26" customFormat="1" ht="15" customHeight="1" x14ac:dyDescent="0.25">
      <c r="D1507" s="27"/>
      <c r="E1507" s="28"/>
    </row>
    <row r="1508" spans="4:21" s="26" customFormat="1" ht="15" customHeight="1" x14ac:dyDescent="0.25">
      <c r="D1508" s="27"/>
      <c r="E1508" s="28"/>
    </row>
    <row r="1509" spans="4:21" s="26" customFormat="1" ht="15" customHeight="1" x14ac:dyDescent="0.25">
      <c r="D1509" s="27"/>
      <c r="E1509" s="28"/>
    </row>
    <row r="1510" spans="4:21" s="26" customFormat="1" ht="15" customHeight="1" x14ac:dyDescent="0.25">
      <c r="D1510" s="27"/>
      <c r="E1510" s="28"/>
      <c r="N1510" s="3"/>
      <c r="O1510" s="3"/>
      <c r="P1510" s="3"/>
      <c r="Q1510" s="3"/>
      <c r="R1510" s="3"/>
      <c r="S1510" s="3"/>
      <c r="T1510" s="3"/>
      <c r="U1510" s="3"/>
    </row>
    <row r="1511" spans="4:21" s="26" customFormat="1" ht="15" customHeight="1" x14ac:dyDescent="0.25">
      <c r="D1511" s="27"/>
      <c r="E1511" s="28"/>
      <c r="N1511" s="3"/>
      <c r="O1511" s="3"/>
      <c r="P1511" s="3"/>
      <c r="Q1511" s="3"/>
      <c r="R1511" s="3"/>
      <c r="S1511" s="3"/>
      <c r="T1511" s="3"/>
      <c r="U1511" s="3"/>
    </row>
    <row r="1512" spans="4:21" s="26" customFormat="1" ht="15" customHeight="1" x14ac:dyDescent="0.25">
      <c r="D1512" s="27"/>
      <c r="E1512" s="28"/>
      <c r="N1512" s="3"/>
      <c r="O1512" s="3"/>
      <c r="P1512" s="3"/>
      <c r="Q1512" s="3"/>
      <c r="R1512" s="3"/>
      <c r="S1512" s="3"/>
      <c r="T1512" s="3"/>
      <c r="U1512" s="3"/>
    </row>
    <row r="1513" spans="4:21" s="26" customFormat="1" ht="15" customHeight="1" x14ac:dyDescent="0.25">
      <c r="D1513" s="27"/>
      <c r="E1513" s="28"/>
      <c r="N1513" s="3"/>
      <c r="O1513" s="3"/>
      <c r="P1513" s="3"/>
      <c r="Q1513" s="3"/>
      <c r="R1513" s="3"/>
      <c r="S1513" s="3"/>
      <c r="T1513" s="3"/>
      <c r="U1513" s="3"/>
    </row>
    <row r="1514" spans="4:21" s="26" customFormat="1" ht="15" customHeight="1" x14ac:dyDescent="0.25">
      <c r="D1514" s="27"/>
      <c r="E1514" s="28"/>
      <c r="N1514" s="3"/>
      <c r="O1514" s="3"/>
      <c r="P1514" s="3"/>
      <c r="Q1514" s="3"/>
      <c r="R1514" s="3"/>
      <c r="S1514" s="3"/>
      <c r="T1514" s="3"/>
      <c r="U1514" s="3"/>
    </row>
    <row r="1515" spans="4:21" s="26" customFormat="1" ht="15" customHeight="1" x14ac:dyDescent="0.25">
      <c r="D1515" s="27"/>
      <c r="E1515" s="28"/>
      <c r="N1515" s="3"/>
      <c r="O1515" s="3"/>
      <c r="P1515" s="3"/>
      <c r="Q1515" s="3"/>
      <c r="R1515" s="3"/>
      <c r="S1515" s="3"/>
      <c r="T1515" s="3"/>
      <c r="U1515" s="3"/>
    </row>
    <row r="1516" spans="4:21" s="26" customFormat="1" ht="15" customHeight="1" x14ac:dyDescent="0.25">
      <c r="D1516" s="27"/>
      <c r="E1516" s="28"/>
      <c r="N1516" s="3"/>
      <c r="O1516" s="3"/>
      <c r="P1516" s="3"/>
      <c r="Q1516" s="3"/>
      <c r="R1516" s="3"/>
      <c r="S1516" s="3"/>
      <c r="T1516" s="3"/>
      <c r="U1516" s="3"/>
    </row>
    <row r="1517" spans="4:21" s="26" customFormat="1" ht="15" customHeight="1" x14ac:dyDescent="0.25">
      <c r="D1517" s="27"/>
      <c r="E1517" s="28"/>
      <c r="N1517" s="3"/>
      <c r="O1517" s="3"/>
      <c r="P1517" s="3"/>
      <c r="Q1517" s="3"/>
      <c r="R1517" s="3"/>
      <c r="S1517" s="3"/>
      <c r="T1517" s="3"/>
      <c r="U1517" s="3"/>
    </row>
    <row r="1518" spans="4:21" s="26" customFormat="1" ht="15" customHeight="1" x14ac:dyDescent="0.25">
      <c r="D1518" s="27"/>
      <c r="E1518" s="28"/>
      <c r="N1518" s="3"/>
      <c r="O1518" s="3"/>
      <c r="P1518" s="3"/>
      <c r="Q1518" s="3"/>
      <c r="R1518" s="3"/>
      <c r="S1518" s="3"/>
      <c r="T1518" s="3"/>
      <c r="U1518" s="3"/>
    </row>
    <row r="1519" spans="4:21" s="26" customFormat="1" ht="15" customHeight="1" x14ac:dyDescent="0.25">
      <c r="D1519" s="27"/>
      <c r="E1519" s="28"/>
      <c r="N1519" s="3"/>
      <c r="O1519" s="3"/>
      <c r="P1519" s="3"/>
      <c r="Q1519" s="3"/>
      <c r="R1519" s="3"/>
      <c r="S1519" s="3"/>
      <c r="T1519" s="3"/>
      <c r="U1519" s="3"/>
    </row>
    <row r="1520" spans="4:21" s="26" customFormat="1" ht="15" customHeight="1" x14ac:dyDescent="0.25">
      <c r="D1520" s="27"/>
      <c r="E1520" s="28"/>
      <c r="N1520" s="3"/>
      <c r="O1520" s="3"/>
      <c r="P1520" s="3"/>
      <c r="Q1520" s="3"/>
      <c r="R1520" s="3"/>
      <c r="S1520" s="3"/>
      <c r="T1520" s="3"/>
      <c r="U1520" s="3"/>
    </row>
    <row r="1521" spans="4:21" s="26" customFormat="1" ht="15" customHeight="1" x14ac:dyDescent="0.25">
      <c r="D1521" s="27"/>
      <c r="E1521" s="28"/>
      <c r="N1521" s="3"/>
      <c r="O1521" s="3"/>
      <c r="P1521" s="3"/>
      <c r="Q1521" s="3"/>
      <c r="R1521" s="3"/>
      <c r="S1521" s="3"/>
      <c r="T1521" s="3"/>
      <c r="U1521" s="3"/>
    </row>
    <row r="1522" spans="4:21" s="26" customFormat="1" ht="15" customHeight="1" x14ac:dyDescent="0.25">
      <c r="D1522" s="27"/>
      <c r="E1522" s="28"/>
      <c r="N1522" s="3"/>
      <c r="O1522" s="3"/>
      <c r="P1522" s="3"/>
      <c r="Q1522" s="3"/>
      <c r="R1522" s="3"/>
      <c r="S1522" s="3"/>
      <c r="T1522" s="3"/>
      <c r="U1522" s="3"/>
    </row>
    <row r="1523" spans="4:21" s="26" customFormat="1" ht="15" customHeight="1" x14ac:dyDescent="0.25">
      <c r="D1523" s="27"/>
      <c r="E1523" s="28"/>
      <c r="N1523" s="3"/>
      <c r="O1523" s="3"/>
      <c r="P1523" s="3"/>
      <c r="Q1523" s="3"/>
      <c r="R1523" s="3"/>
      <c r="S1523" s="3"/>
      <c r="T1523" s="3"/>
      <c r="U1523" s="3"/>
    </row>
    <row r="1524" spans="4:21" s="26" customFormat="1" ht="15" customHeight="1" x14ac:dyDescent="0.25">
      <c r="D1524" s="27"/>
      <c r="E1524" s="28"/>
      <c r="N1524" s="3"/>
      <c r="O1524" s="3"/>
      <c r="P1524" s="3"/>
      <c r="Q1524" s="3"/>
      <c r="R1524" s="3"/>
      <c r="S1524" s="3"/>
      <c r="T1524" s="3"/>
      <c r="U1524" s="3"/>
    </row>
    <row r="1525" spans="4:21" s="26" customFormat="1" ht="15" customHeight="1" x14ac:dyDescent="0.25">
      <c r="D1525" s="27"/>
      <c r="E1525" s="28"/>
      <c r="N1525" s="3"/>
      <c r="O1525" s="3"/>
      <c r="P1525" s="3"/>
      <c r="Q1525" s="3"/>
      <c r="R1525" s="3"/>
      <c r="S1525" s="3"/>
      <c r="T1525" s="3"/>
      <c r="U1525" s="3"/>
    </row>
    <row r="1526" spans="4:21" s="26" customFormat="1" ht="15" customHeight="1" x14ac:dyDescent="0.25">
      <c r="D1526" s="27"/>
      <c r="E1526" s="28"/>
      <c r="N1526" s="3"/>
      <c r="O1526" s="3"/>
      <c r="P1526" s="3"/>
      <c r="Q1526" s="3"/>
      <c r="R1526" s="3"/>
      <c r="S1526" s="3"/>
      <c r="T1526" s="3"/>
      <c r="U1526" s="3"/>
    </row>
    <row r="1527" spans="4:21" s="26" customFormat="1" ht="15" customHeight="1" x14ac:dyDescent="0.25">
      <c r="D1527" s="27"/>
      <c r="E1527" s="28"/>
      <c r="N1527" s="3"/>
      <c r="O1527" s="3"/>
      <c r="P1527" s="3"/>
      <c r="Q1527" s="3"/>
      <c r="R1527" s="3"/>
      <c r="S1527" s="3"/>
      <c r="T1527" s="3"/>
      <c r="U1527" s="3"/>
    </row>
    <row r="1528" spans="4:21" s="26" customFormat="1" ht="15" customHeight="1" x14ac:dyDescent="0.25">
      <c r="D1528" s="27"/>
      <c r="E1528" s="28"/>
      <c r="N1528" s="3"/>
      <c r="O1528" s="3"/>
      <c r="P1528" s="3"/>
      <c r="Q1528" s="3"/>
      <c r="R1528" s="3"/>
      <c r="S1528" s="3"/>
      <c r="T1528" s="3"/>
      <c r="U1528" s="3"/>
    </row>
    <row r="1529" spans="4:21" s="26" customFormat="1" ht="15" customHeight="1" x14ac:dyDescent="0.25">
      <c r="D1529" s="27"/>
      <c r="E1529" s="28"/>
      <c r="N1529" s="3"/>
      <c r="O1529" s="3"/>
      <c r="P1529" s="3"/>
      <c r="Q1529" s="3"/>
      <c r="R1529" s="3"/>
      <c r="S1529" s="3"/>
      <c r="T1529" s="3"/>
      <c r="U1529" s="3"/>
    </row>
  </sheetData>
  <mergeCells count="9">
    <mergeCell ref="I8:K10"/>
    <mergeCell ref="I11:K12"/>
    <mergeCell ref="A100:C101"/>
    <mergeCell ref="A98:C99"/>
    <mergeCell ref="A96:C97"/>
    <mergeCell ref="A94:C95"/>
    <mergeCell ref="A92:C93"/>
    <mergeCell ref="A90:C91"/>
    <mergeCell ref="A88:C89"/>
  </mergeCells>
  <dataValidations count="2">
    <dataValidation type="list" allowBlank="1" showInputMessage="1" showErrorMessage="1" sqref="L11:M12 M10" xr:uid="{CEFA18A1-82D2-4759-9B22-281E29826F99}">
      <formula1>"0.3,0.225,0.15,0.075"</formula1>
    </dataValidation>
    <dataValidation type="list" allowBlank="1" showInputMessage="1" showErrorMessage="1" sqref="G4:G5" xr:uid="{E4799AB2-2229-46B7-9325-47E8CAE90C2F}">
      <formula1>"MAXIMAL,PEGGED,RESTRICTED,DEFLATIONARY"</formula1>
    </dataValidation>
  </dataValidations>
  <hyperlinks>
    <hyperlink ref="J26" r:id="rId1" xr:uid="{6612542B-42AD-46D2-B468-BD03771029AC}"/>
    <hyperlink ref="K26" r:id="rId2" xr:uid="{6CD660A9-47CB-4978-8E90-A785E7FA6247}"/>
    <hyperlink ref="J27" r:id="rId3" xr:uid="{CA8D0A44-226E-47D0-A6D1-9F4B7C3E3C5E}"/>
    <hyperlink ref="K27" r:id="rId4" xr:uid="{81856BE9-B89B-442F-8133-12E789D1328C}"/>
    <hyperlink ref="J28" r:id="rId5" xr:uid="{6B3AD713-9A25-4ACC-B445-B7A413D65B26}"/>
    <hyperlink ref="K28" r:id="rId6" xr:uid="{BF7AFDB8-3FF0-41AE-9AA6-927EB464EADE}"/>
    <hyperlink ref="J29" r:id="rId7" xr:uid="{C1E3FB7E-6E7F-41DB-8B84-7AC7AC839445}"/>
    <hyperlink ref="K29" r:id="rId8" xr:uid="{67A3C7DA-39DD-470F-A5D0-DF2528E2A8DD}"/>
    <hyperlink ref="J30" r:id="rId9" xr:uid="{978AF0B1-357B-4BB5-9BE5-4ABCEAC8752C}"/>
    <hyperlink ref="K30" r:id="rId10" xr:uid="{F340E2E5-B5A2-4E16-A8F3-029909EB1B31}"/>
    <hyperlink ref="J31" r:id="rId11" xr:uid="{DA4FCF17-73F0-4D39-97EB-B09448BD9155}"/>
    <hyperlink ref="K31" r:id="rId12" xr:uid="{9C6383BC-C419-4F45-AEF9-D2B2557ACA95}"/>
    <hyperlink ref="J32" r:id="rId13" xr:uid="{79049E17-CC8F-4109-9A6A-598934B34938}"/>
    <hyperlink ref="K32" r:id="rId14" xr:uid="{47C7B3FF-D47A-40E1-AFB4-0B4605102FA6}"/>
    <hyperlink ref="J33" r:id="rId15" xr:uid="{239A2DCA-18C8-432A-9EBE-FE16D9AAB494}"/>
    <hyperlink ref="K33" r:id="rId16" xr:uid="{F43AEFB4-B204-4473-86A5-0896F820A3BA}"/>
    <hyperlink ref="J34" r:id="rId17" xr:uid="{20CF83E4-B54F-420F-80B8-971742E0B621}"/>
    <hyperlink ref="K34" r:id="rId18" xr:uid="{4888CE79-666D-46E3-9BC5-4E7073A34DC5}"/>
    <hyperlink ref="J35" r:id="rId19" xr:uid="{9C66AB49-1EFE-4528-AAAF-40BBB4EEB945}"/>
    <hyperlink ref="K35" r:id="rId20" xr:uid="{881A38B2-5337-4626-9AD7-663726044D9E}"/>
    <hyperlink ref="J36" r:id="rId21" xr:uid="{493400B2-B6F1-4448-91E8-FDE052FAA2C1}"/>
    <hyperlink ref="K36" r:id="rId22" xr:uid="{28AE310E-86BA-40C5-B8ED-7A9C32CE4BA9}"/>
    <hyperlink ref="J37" r:id="rId23" xr:uid="{A0C0C40B-607C-44D8-A220-7B48F70FD474}"/>
    <hyperlink ref="K37" r:id="rId24" xr:uid="{E21C1F9A-4DA8-4BC9-8970-CC2EDCCA6E5D}"/>
    <hyperlink ref="J38" r:id="rId25" xr:uid="{2FB06953-4A50-47B5-97BF-915A51E12564}"/>
    <hyperlink ref="K38" r:id="rId26" xr:uid="{D8121AAE-0C3E-4397-8617-704EBEBC8F3C}"/>
    <hyperlink ref="J39" r:id="rId27" xr:uid="{53232173-2CD0-4C54-9BD3-FD116FBC50C9}"/>
    <hyperlink ref="K39" r:id="rId28" xr:uid="{500878F3-BAB7-4EE2-80CF-DF8F911DD10F}"/>
    <hyperlink ref="J40" r:id="rId29" xr:uid="{E1516885-CFB3-4E06-8D2E-500B4014BEC4}"/>
    <hyperlink ref="K40" r:id="rId30" xr:uid="{98F65734-BE41-4351-B563-546C827D6CA8}"/>
    <hyperlink ref="J41" r:id="rId31" xr:uid="{42BF6536-D1BD-403B-A54D-40E82FD9B9FE}"/>
    <hyperlink ref="K41" r:id="rId32" xr:uid="{8D71B66E-C33A-48E3-A09F-A67067207944}"/>
    <hyperlink ref="J42" r:id="rId33" xr:uid="{F3C7B0F1-0C39-4A5A-9B71-46632A3E3266}"/>
    <hyperlink ref="K42" r:id="rId34" xr:uid="{8AFCDCB6-C2DD-4F86-9ECB-0BE56FE01142}"/>
    <hyperlink ref="J43" r:id="rId35" xr:uid="{A814F8BA-15CC-4136-B902-83309F8FDB26}"/>
    <hyperlink ref="K43" r:id="rId36" xr:uid="{6C8D40CF-9DF7-4171-A127-1A5BEDFDE5FF}"/>
    <hyperlink ref="J44" r:id="rId37" xr:uid="{70BF6D79-9D50-439E-A97D-5C7D35C63827}"/>
    <hyperlink ref="K44" r:id="rId38" xr:uid="{40F7A4E2-03FB-424A-99BC-A3D865248066}"/>
    <hyperlink ref="J45" r:id="rId39" xr:uid="{7F3AC711-AABC-4B5F-8D99-3FDFF79ECF9A}"/>
    <hyperlink ref="K45" r:id="rId40" xr:uid="{845196DA-3244-4EC5-A254-DDFC3D3B5D09}"/>
    <hyperlink ref="D6" r:id="rId41" xr:uid="{4E3CFFE9-474D-441D-B168-C30467ACE521}"/>
    <hyperlink ref="D5" r:id="rId42" xr:uid="{7F6FB4BF-69AE-4734-B367-716F3817B419}"/>
    <hyperlink ref="D4" r:id="rId43" xr:uid="{B518CC73-2178-4DB9-92F5-81098BD2BFA1}"/>
    <hyperlink ref="D7" r:id="rId44" xr:uid="{A4E2F552-ED22-4F5F-A760-4DE1B4967FD4}"/>
    <hyperlink ref="D8" r:id="rId45" xr:uid="{02259041-E49D-47A1-AB84-680EBF04A93F}"/>
    <hyperlink ref="D9" r:id="rId46" xr:uid="{E98EDEB6-9983-4FB4-AFE6-9D77496A9A11}"/>
    <hyperlink ref="D10" r:id="rId47" xr:uid="{BA6AAB11-58EB-4612-B6A0-75A8D2A808F1}"/>
    <hyperlink ref="D11" r:id="rId48" xr:uid="{ACD8A8E0-5D0C-41F9-A758-D9B9A6AAE99A}"/>
    <hyperlink ref="D12" r:id="rId49" xr:uid="{6564F854-608E-443C-ADF2-4B56954A48BE}"/>
    <hyperlink ref="D13" r:id="rId50" xr:uid="{1D588A59-B4AB-4B9E-BFB2-A3AAE82170A2}"/>
  </hyperlinks>
  <pageMargins left="0.7" right="0.7" top="0.75" bottom="0.75" header="0.3" footer="0.3"/>
  <pageSetup paperSize="9" orientation="portrait" r:id="rId51"/>
  <picture r:id="rId5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0A2A9B-3FB8-473A-83C8-D443DB0A4471}">
  <dimension ref="A1:O1516"/>
  <sheetViews>
    <sheetView tabSelected="1" zoomScale="55" zoomScaleNormal="55" workbookViewId="0">
      <selection activeCell="Q40" sqref="Q40"/>
    </sheetView>
    <sheetView zoomScaleNormal="100" workbookViewId="1">
      <selection activeCell="D39" sqref="D39"/>
    </sheetView>
  </sheetViews>
  <sheetFormatPr defaultRowHeight="15" customHeight="1" x14ac:dyDescent="0.25"/>
  <cols>
    <col min="1" max="1" width="2.28515625" style="4" customWidth="1"/>
    <col min="2" max="3" width="21.42578125" style="4" customWidth="1"/>
    <col min="4" max="4" width="22.85546875" style="5" customWidth="1"/>
    <col min="5" max="5" width="24.5703125" style="6" customWidth="1"/>
    <col min="6" max="6" width="27.28515625" style="2" customWidth="1"/>
    <col min="7" max="7" width="22.5703125" style="2" customWidth="1"/>
    <col min="8" max="8" width="25.140625" style="2" customWidth="1"/>
    <col min="9" max="10" width="21.42578125" style="2" customWidth="1"/>
    <col min="11" max="24" width="15.85546875" style="2" customWidth="1"/>
    <col min="25" max="16384" width="9.140625" style="2"/>
  </cols>
  <sheetData>
    <row r="1" spans="1:15" s="7" customFormat="1" ht="27" customHeight="1" x14ac:dyDescent="0.25">
      <c r="A1" s="13"/>
      <c r="B1" s="105" t="s">
        <v>112</v>
      </c>
      <c r="C1" s="90"/>
      <c r="D1" s="90"/>
      <c r="E1" s="90"/>
      <c r="F1" s="90"/>
      <c r="G1" s="90"/>
      <c r="H1" s="90"/>
      <c r="I1" s="90"/>
      <c r="J1" s="91"/>
      <c r="L1" s="242" t="s">
        <v>110</v>
      </c>
      <c r="M1" s="243"/>
      <c r="N1" s="243"/>
      <c r="O1" s="244"/>
    </row>
    <row r="2" spans="1:15" s="7" customFormat="1" ht="13.5" customHeight="1" x14ac:dyDescent="0.25">
      <c r="A2" s="13"/>
      <c r="B2" s="69" t="s">
        <v>53</v>
      </c>
      <c r="C2" s="14" t="s">
        <v>57</v>
      </c>
      <c r="D2" s="14" t="s">
        <v>113</v>
      </c>
      <c r="E2" s="14" t="s">
        <v>12</v>
      </c>
      <c r="F2" s="14" t="s">
        <v>115</v>
      </c>
      <c r="G2" s="14" t="s">
        <v>118</v>
      </c>
      <c r="H2" s="14" t="s">
        <v>114</v>
      </c>
      <c r="I2" s="13" t="s">
        <v>116</v>
      </c>
      <c r="J2" s="86" t="s">
        <v>117</v>
      </c>
      <c r="L2" s="114"/>
      <c r="M2" s="14"/>
      <c r="N2" s="12"/>
      <c r="O2" s="93"/>
    </row>
    <row r="3" spans="1:15" s="7" customFormat="1" ht="13.5" customHeight="1" x14ac:dyDescent="0.25">
      <c r="A3" s="13"/>
      <c r="B3" s="66"/>
      <c r="C3" s="13"/>
      <c r="D3" s="13"/>
      <c r="E3" s="13"/>
      <c r="F3" s="13"/>
      <c r="G3" s="13"/>
      <c r="H3" s="13"/>
      <c r="I3" s="13"/>
      <c r="J3" s="86"/>
      <c r="L3" s="252" t="s">
        <v>123</v>
      </c>
      <c r="M3" s="238"/>
      <c r="N3" s="238" t="s">
        <v>124</v>
      </c>
      <c r="O3" s="239"/>
    </row>
    <row r="4" spans="1:15" s="7" customFormat="1" ht="13.5" customHeight="1" x14ac:dyDescent="0.25">
      <c r="A4" s="13"/>
      <c r="B4" s="83" t="s">
        <v>19</v>
      </c>
      <c r="C4" s="55">
        <f>'Data Input'!C5</f>
        <v>60.92</v>
      </c>
      <c r="D4" s="95">
        <f>IFERROR(C4*'Data Input'!F19,"Please Fill In Token Prices")</f>
        <v>0</v>
      </c>
      <c r="E4" s="98">
        <f>D4/'Data Input'!G19</f>
        <v>0</v>
      </c>
      <c r="F4" s="99">
        <f>('Data Input'!D19/('Data Input'!$D$19+'Data Input'!$D$26+'Data Input'!$D$27+'Data Input'!$D$28))*'Data Input'!$I$4</f>
        <v>324</v>
      </c>
      <c r="G4" s="100">
        <f>IFERROR(E4*F4,"Insufficient Data")</f>
        <v>0</v>
      </c>
      <c r="H4" s="55">
        <f>IFERROR(G4*'Data Input'!$C$4,"Insufficient Data")</f>
        <v>0</v>
      </c>
      <c r="I4" s="104" t="str">
        <f t="shared" ref="I4:I8" si="0">IFERROR(H4/D4*365,"Insufficient Data")</f>
        <v>Insufficient Data</v>
      </c>
      <c r="J4" s="106" t="str">
        <f>IFERROR(H4/D4,"Insufficient Data")</f>
        <v>Insufficient Data</v>
      </c>
      <c r="K4" s="12"/>
      <c r="L4" s="252"/>
      <c r="M4" s="238"/>
      <c r="N4" s="238"/>
      <c r="O4" s="239"/>
    </row>
    <row r="5" spans="1:15" s="7" customFormat="1" ht="13.5" customHeight="1" x14ac:dyDescent="0.25">
      <c r="A5" s="66"/>
      <c r="B5" s="83" t="s">
        <v>18</v>
      </c>
      <c r="C5" s="55">
        <f>'Data Input'!C7</f>
        <v>404.34</v>
      </c>
      <c r="D5" s="95">
        <f>IFERROR(C5*'Data Input'!F20,"Please Fill In Token Prices")</f>
        <v>0</v>
      </c>
      <c r="E5" s="98">
        <f>D5/'Data Input'!G20</f>
        <v>0</v>
      </c>
      <c r="F5" s="99">
        <f>('Data Input'!D20/(SUM('Data Input'!$D$20:$D$24)+SUM('Data Input'!$D$29:$D$45)))*'Data Input'!$I$5</f>
        <v>321.70212765957444</v>
      </c>
      <c r="G5" s="100">
        <f t="shared" ref="G5:G30" si="1">IFERROR(E5*F5,"Insufficient Data")</f>
        <v>0</v>
      </c>
      <c r="H5" s="55">
        <f>IFERROR(G5*'Data Input'!$C$5,"Insufficient Data")</f>
        <v>0</v>
      </c>
      <c r="I5" s="104" t="str">
        <f t="shared" si="0"/>
        <v>Insufficient Data</v>
      </c>
      <c r="J5" s="106" t="str">
        <f t="shared" ref="J5:J9" si="2">IFERROR(H5/D5,"Insufficient Data")</f>
        <v>Insufficient Data</v>
      </c>
      <c r="K5" s="12"/>
      <c r="L5" s="259">
        <f>'Data Input'!G10*'Data Input'!C4</f>
        <v>144.3595</v>
      </c>
      <c r="M5" s="240"/>
      <c r="N5" s="240">
        <f>L10*L15</f>
        <v>0.2402098276793877</v>
      </c>
      <c r="O5" s="241"/>
    </row>
    <row r="6" spans="1:15" s="7" customFormat="1" ht="13.5" customHeight="1" x14ac:dyDescent="0.25">
      <c r="A6" s="66"/>
      <c r="B6" s="83" t="s">
        <v>14</v>
      </c>
      <c r="C6" s="55">
        <v>1</v>
      </c>
      <c r="D6" s="95">
        <f>IFERROR(C6*'Data Input'!F21,"Please Fill In Token Prices")</f>
        <v>0</v>
      </c>
      <c r="E6" s="98">
        <f>D6/'Data Input'!G21</f>
        <v>0</v>
      </c>
      <c r="F6" s="99">
        <f>('Data Input'!D21/(SUM('Data Input'!$D$20:$D$24)+SUM('Data Input'!$D$29:$D$45)))*'Data Input'!$I$5</f>
        <v>428.93617021276594</v>
      </c>
      <c r="G6" s="100">
        <f t="shared" si="1"/>
        <v>0</v>
      </c>
      <c r="H6" s="55">
        <f>IFERROR(G6*'Data Input'!$C$5,"Insufficient Data")</f>
        <v>0</v>
      </c>
      <c r="I6" s="104" t="str">
        <f t="shared" si="0"/>
        <v>Insufficient Data</v>
      </c>
      <c r="J6" s="106" t="str">
        <f t="shared" si="2"/>
        <v>Insufficient Data</v>
      </c>
      <c r="K6" s="12"/>
      <c r="L6" s="259"/>
      <c r="M6" s="240"/>
      <c r="N6" s="240"/>
      <c r="O6" s="241"/>
    </row>
    <row r="7" spans="1:15" s="7" customFormat="1" ht="13.5" customHeight="1" x14ac:dyDescent="0.25">
      <c r="A7" s="66"/>
      <c r="B7" s="83" t="s">
        <v>15</v>
      </c>
      <c r="C7" s="55">
        <f>'Data Input'!C8</f>
        <v>2820.54</v>
      </c>
      <c r="D7" s="95">
        <f>IFERROR(C7*'Data Input'!F22,"Please Fill In Token Prices")</f>
        <v>0</v>
      </c>
      <c r="E7" s="98">
        <f>D7/'Data Input'!G22</f>
        <v>0</v>
      </c>
      <c r="F7" s="99">
        <f>('Data Input'!D22/(SUM('Data Input'!$D$20:$D$24)+SUM('Data Input'!$D$29:$D$45)))*'Data Input'!$I$5</f>
        <v>428.93617021276594</v>
      </c>
      <c r="G7" s="100">
        <f t="shared" si="1"/>
        <v>0</v>
      </c>
      <c r="H7" s="55">
        <f>IFERROR(G7*'Data Input'!$C$5,"Insufficient Data")</f>
        <v>0</v>
      </c>
      <c r="I7" s="104" t="str">
        <f t="shared" si="0"/>
        <v>Insufficient Data</v>
      </c>
      <c r="J7" s="106" t="str">
        <f t="shared" si="2"/>
        <v>Insufficient Data</v>
      </c>
      <c r="K7" s="12"/>
      <c r="L7" s="9"/>
      <c r="O7" s="48"/>
    </row>
    <row r="8" spans="1:15" s="7" customFormat="1" ht="13.5" customHeight="1" x14ac:dyDescent="0.25">
      <c r="B8" s="83" t="s">
        <v>22</v>
      </c>
      <c r="C8" s="55">
        <f>'Data Input'!C10</f>
        <v>7.85</v>
      </c>
      <c r="D8" s="95">
        <f>IFERROR(C8*'Data Input'!F23,"Please Fill In Token Prices")</f>
        <v>0</v>
      </c>
      <c r="E8" s="98">
        <f>D8/'Data Input'!G23</f>
        <v>0</v>
      </c>
      <c r="F8" s="99">
        <f>('Data Input'!D23/(SUM('Data Input'!$D$20:$D$24)+SUM('Data Input'!$D$29:$D$45)))*'Data Input'!$I$5</f>
        <v>428.93617021276594</v>
      </c>
      <c r="G8" s="100">
        <f t="shared" si="1"/>
        <v>0</v>
      </c>
      <c r="H8" s="55">
        <f>IFERROR(G8*'Data Input'!$C$5,"Insufficient Data")</f>
        <v>0</v>
      </c>
      <c r="I8" s="104" t="str">
        <f t="shared" si="0"/>
        <v>Insufficient Data</v>
      </c>
      <c r="J8" s="106" t="str">
        <f t="shared" si="2"/>
        <v>Insufficient Data</v>
      </c>
      <c r="K8" s="12"/>
      <c r="L8" s="252" t="s">
        <v>12</v>
      </c>
      <c r="M8" s="238"/>
      <c r="N8" s="238" t="s">
        <v>131</v>
      </c>
      <c r="O8" s="239"/>
    </row>
    <row r="9" spans="1:15" s="7" customFormat="1" ht="13.5" customHeight="1" x14ac:dyDescent="0.25">
      <c r="A9" s="66"/>
      <c r="B9" s="83" t="s">
        <v>21</v>
      </c>
      <c r="C9" s="55">
        <f>'Data Input'!C9</f>
        <v>40207.519999999997</v>
      </c>
      <c r="D9" s="95">
        <f>IFERROR(C9*'Data Input'!F24,"Please Fill In Token Prices")</f>
        <v>0</v>
      </c>
      <c r="E9" s="98">
        <f>D9/'Data Input'!G24</f>
        <v>0</v>
      </c>
      <c r="F9" s="99">
        <f>('Data Input'!D24/(SUM('Data Input'!$D$20:$D$24)+SUM('Data Input'!$D$29:$D$45)))*'Data Input'!$I$5</f>
        <v>428.93617021276594</v>
      </c>
      <c r="G9" s="100">
        <f t="shared" si="1"/>
        <v>0</v>
      </c>
      <c r="H9" s="55">
        <f>IFERROR(G9*'Data Input'!$C$5,"Insufficient Data")</f>
        <v>0</v>
      </c>
      <c r="I9" s="104" t="str">
        <f>IFERROR(H9/D9*365,"Insufficient Data")</f>
        <v>Insufficient Data</v>
      </c>
      <c r="J9" s="106" t="str">
        <f t="shared" si="2"/>
        <v>Insufficient Data</v>
      </c>
      <c r="L9" s="252"/>
      <c r="M9" s="238"/>
      <c r="N9" s="238"/>
      <c r="O9" s="239"/>
    </row>
    <row r="10" spans="1:15" s="7" customFormat="1" ht="13.5" customHeight="1" x14ac:dyDescent="0.25">
      <c r="A10" s="66"/>
      <c r="B10" s="66"/>
      <c r="C10" s="94"/>
      <c r="D10" s="97"/>
      <c r="E10" s="101"/>
      <c r="F10" s="102"/>
      <c r="G10" s="103"/>
      <c r="H10" s="55"/>
      <c r="I10" s="104"/>
      <c r="J10" s="106"/>
      <c r="L10" s="255">
        <f>L5/'Data Input'!G11</f>
        <v>1.7573017412332574E-6</v>
      </c>
      <c r="M10" s="256"/>
      <c r="N10" s="240">
        <f>N5*7</f>
        <v>1.6814687937557138</v>
      </c>
      <c r="O10" s="241"/>
    </row>
    <row r="11" spans="1:15" s="7" customFormat="1" ht="13.5" customHeight="1" x14ac:dyDescent="0.25">
      <c r="B11" s="83" t="s">
        <v>23</v>
      </c>
      <c r="C11" s="55">
        <f>IFERROR('Data Input'!H26/'Data Input'!I26,"Please Fill In TVL/CS")</f>
        <v>8.0458510202278966</v>
      </c>
      <c r="D11" s="95">
        <f>IFERROR(C11*'Data Input'!F26,"Please Fill In TVL/CS/Price/Staked")</f>
        <v>0</v>
      </c>
      <c r="E11" s="98">
        <f>IFERROR(D11/'Data Input'!G26,"Insufficient Data")</f>
        <v>0</v>
      </c>
      <c r="F11" s="99">
        <f>('Data Input'!D26/('Data Input'!$D$19+'Data Input'!$D$26+'Data Input'!$D$27+'Data Input'!$D$28))*'Data Input'!$I$4</f>
        <v>1620</v>
      </c>
      <c r="G11" s="100">
        <f t="shared" si="1"/>
        <v>0</v>
      </c>
      <c r="H11" s="55">
        <f>IFERROR(G11*'Data Input'!$C$4,"Insufficient Data")</f>
        <v>0</v>
      </c>
      <c r="I11" s="104" t="str">
        <f>IFERROR(H11/D11*365,"Insufficient Data")</f>
        <v>Insufficient Data</v>
      </c>
      <c r="J11" s="106" t="str">
        <f>IFERROR(H11/D11,"Insufficient Data")</f>
        <v>Insufficient Data</v>
      </c>
      <c r="L11" s="255"/>
      <c r="M11" s="256"/>
      <c r="N11" s="240"/>
      <c r="O11" s="241"/>
    </row>
    <row r="12" spans="1:15" s="7" customFormat="1" ht="13.5" customHeight="1" x14ac:dyDescent="0.25">
      <c r="A12" s="83"/>
      <c r="B12" s="83" t="s">
        <v>26</v>
      </c>
      <c r="C12" s="55">
        <f>IFERROR('Data Input'!H27/'Data Input'!I27,"Please Fill In TVL/CS")</f>
        <v>190.71532826604482</v>
      </c>
      <c r="D12" s="95">
        <f>IFERROR(C12*'Data Input'!F27,"Please Fill In TVL/CS/Price/Staked")</f>
        <v>0</v>
      </c>
      <c r="E12" s="98">
        <f>IFERROR(D12/'Data Input'!G27,"Insufficient Data")</f>
        <v>0</v>
      </c>
      <c r="F12" s="99">
        <f>('Data Input'!D27/('Data Input'!$D$19+'Data Input'!$D$26+'Data Input'!$D$27+'Data Input'!$D$28))*'Data Input'!$I$4</f>
        <v>1296</v>
      </c>
      <c r="G12" s="100">
        <f t="shared" si="1"/>
        <v>0</v>
      </c>
      <c r="H12" s="55">
        <f>IFERROR(G12*'Data Input'!$C$4,"Insufficient Data")</f>
        <v>0</v>
      </c>
      <c r="I12" s="104" t="str">
        <f t="shared" ref="I12:I30" si="3">IFERROR(H12/D12*365,"Insufficient Data")</f>
        <v>Insufficient Data</v>
      </c>
      <c r="J12" s="106" t="str">
        <f t="shared" ref="J12:J30" si="4">IFERROR(H12/D12,"Insufficient Data")</f>
        <v>Insufficient Data</v>
      </c>
      <c r="L12" s="9"/>
      <c r="O12" s="48"/>
    </row>
    <row r="13" spans="1:15" s="7" customFormat="1" ht="13.5" customHeight="1" x14ac:dyDescent="0.25">
      <c r="A13" s="83"/>
      <c r="B13" s="83" t="s">
        <v>27</v>
      </c>
      <c r="C13" s="55">
        <f>IFERROR('Data Input'!H28/'Data Input'!I28,"Please Fill In TVL/CS")</f>
        <v>19.433588812082284</v>
      </c>
      <c r="D13" s="95">
        <f>IFERROR(C13*'Data Input'!F28,"Please Fill In TVL/CS/Price/Staked")</f>
        <v>0</v>
      </c>
      <c r="E13" s="98">
        <f>IFERROR(D13/'Data Input'!G28,"Insufficient Data")</f>
        <v>0</v>
      </c>
      <c r="F13" s="99">
        <f>('Data Input'!D28/('Data Input'!$D$19+'Data Input'!$D$26+'Data Input'!$D$27+'Data Input'!$D$28))*'Data Input'!$I$4</f>
        <v>1080</v>
      </c>
      <c r="G13" s="100">
        <f t="shared" si="1"/>
        <v>0</v>
      </c>
      <c r="H13" s="55">
        <f>IFERROR(G13*'Data Input'!$C$4,"Insufficient Data")</f>
        <v>0</v>
      </c>
      <c r="I13" s="104" t="str">
        <f t="shared" si="3"/>
        <v>Insufficient Data</v>
      </c>
      <c r="J13" s="106" t="str">
        <f t="shared" si="4"/>
        <v>Insufficient Data</v>
      </c>
      <c r="L13" s="252" t="s">
        <v>128</v>
      </c>
      <c r="M13" s="238"/>
      <c r="N13" s="238" t="s">
        <v>132</v>
      </c>
      <c r="O13" s="239"/>
    </row>
    <row r="14" spans="1:15" s="7" customFormat="1" ht="13.5" customHeight="1" x14ac:dyDescent="0.25">
      <c r="B14" s="83" t="s">
        <v>28</v>
      </c>
      <c r="C14" s="55">
        <f>IFERROR('Data Input'!H29/'Data Input'!I29,"Please Fill In TVL/CS")</f>
        <v>50.1553128610973</v>
      </c>
      <c r="D14" s="95">
        <f>IFERROR(C14*'Data Input'!F29,"Please Fill In TVL/CS/Price/Staked")</f>
        <v>0</v>
      </c>
      <c r="E14" s="98">
        <f>IFERROR(D14/'Data Input'!G29,"Insufficient Data")</f>
        <v>0</v>
      </c>
      <c r="F14" s="99">
        <f>('Data Input'!D29/(SUM('Data Input'!$D$20:$D$24)+SUM('Data Input'!$D$29:$D$45)))*'Data Input'!$I$5</f>
        <v>428.93617021276594</v>
      </c>
      <c r="G14" s="100">
        <f t="shared" si="1"/>
        <v>0</v>
      </c>
      <c r="H14" s="55">
        <f>IFERROR(G14*'Data Input'!$C$5,"Insufficient Data")</f>
        <v>0</v>
      </c>
      <c r="I14" s="104" t="str">
        <f t="shared" si="3"/>
        <v>Insufficient Data</v>
      </c>
      <c r="J14" s="106" t="str">
        <f t="shared" si="4"/>
        <v>Insufficient Data</v>
      </c>
      <c r="L14" s="252"/>
      <c r="M14" s="238"/>
      <c r="N14" s="238"/>
      <c r="O14" s="239"/>
    </row>
    <row r="15" spans="1:15" s="7" customFormat="1" ht="13.5" customHeight="1" x14ac:dyDescent="0.25">
      <c r="A15" s="83"/>
      <c r="B15" s="83" t="s">
        <v>29</v>
      </c>
      <c r="C15" s="55">
        <f>IFERROR('Data Input'!H30/'Data Input'!I30,"Please Fill In TVL/CS")</f>
        <v>2.1003692207911637</v>
      </c>
      <c r="D15" s="95">
        <f>IFERROR(C15*'Data Input'!F30,"Please Fill In TVL/CS/Price/Staked")</f>
        <v>0</v>
      </c>
      <c r="E15" s="98">
        <f>IFERROR(D15/'Data Input'!G30,"Insufficient Data")</f>
        <v>0</v>
      </c>
      <c r="F15" s="99">
        <f>('Data Input'!D30/(SUM('Data Input'!$D$20:$D$24)+SUM('Data Input'!$D$29:$D$45)))*'Data Input'!$I$5</f>
        <v>643.40425531914889</v>
      </c>
      <c r="G15" s="100">
        <f t="shared" si="1"/>
        <v>0</v>
      </c>
      <c r="H15" s="55">
        <f>IFERROR(G15*'Data Input'!$C$5,"Insufficient Data")</f>
        <v>0</v>
      </c>
      <c r="I15" s="104" t="str">
        <f t="shared" si="3"/>
        <v>Insufficient Data</v>
      </c>
      <c r="J15" s="106" t="str">
        <f t="shared" si="4"/>
        <v>Insufficient Data</v>
      </c>
      <c r="L15" s="259">
        <f>'Data Input'!G9*0.03</f>
        <v>136692.41999999998</v>
      </c>
      <c r="M15" s="240"/>
      <c r="N15" s="240">
        <f>N10*52/12</f>
        <v>7.2863647729414263</v>
      </c>
      <c r="O15" s="241"/>
    </row>
    <row r="16" spans="1:15" s="7" customFormat="1" ht="13.5" customHeight="1" x14ac:dyDescent="0.25">
      <c r="A16" s="83"/>
      <c r="B16" s="83" t="s">
        <v>30</v>
      </c>
      <c r="C16" s="55">
        <f>IFERROR('Data Input'!H31/'Data Input'!I31,"Please Fill In TVL/CS")</f>
        <v>2.0923301237600049</v>
      </c>
      <c r="D16" s="95">
        <f>IFERROR(C16*'Data Input'!F31,"Please Fill In TVL/CS/Price/Staked")</f>
        <v>0</v>
      </c>
      <c r="E16" s="98">
        <f>IFERROR(D16/'Data Input'!G31,"Insufficient Data")</f>
        <v>0</v>
      </c>
      <c r="F16" s="99">
        <f>('Data Input'!D31/(SUM('Data Input'!$D$20:$D$24)+SUM('Data Input'!$D$29:$D$45)))*'Data Input'!$I$5</f>
        <v>643.40425531914889</v>
      </c>
      <c r="G16" s="100">
        <f t="shared" si="1"/>
        <v>0</v>
      </c>
      <c r="H16" s="55">
        <f>IFERROR(G16*'Data Input'!$C$5,"Insufficient Data")</f>
        <v>0</v>
      </c>
      <c r="I16" s="104" t="str">
        <f t="shared" si="3"/>
        <v>Insufficient Data</v>
      </c>
      <c r="J16" s="106" t="str">
        <f t="shared" si="4"/>
        <v>Insufficient Data</v>
      </c>
      <c r="L16" s="259"/>
      <c r="M16" s="240"/>
      <c r="N16" s="240"/>
      <c r="O16" s="241"/>
    </row>
    <row r="17" spans="1:15" s="7" customFormat="1" ht="13.5" customHeight="1" x14ac:dyDescent="0.25">
      <c r="B17" s="83" t="s">
        <v>31</v>
      </c>
      <c r="C17" s="55">
        <f>IFERROR('Data Input'!H32/'Data Input'!I32,"Please Fill In TVL/CS")</f>
        <v>2.0161620956317892</v>
      </c>
      <c r="D17" s="95">
        <f>IFERROR(C17*'Data Input'!F32,"Please Fill In TVL/CS/Price/Staked")</f>
        <v>0</v>
      </c>
      <c r="E17" s="98">
        <f>IFERROR(D17/'Data Input'!G32,"Insufficient Data")</f>
        <v>0</v>
      </c>
      <c r="F17" s="99">
        <f>('Data Input'!D32/(SUM('Data Input'!$D$20:$D$24)+SUM('Data Input'!$D$29:$D$45)))*'Data Input'!$I$5</f>
        <v>536.17021276595744</v>
      </c>
      <c r="G17" s="100">
        <f t="shared" si="1"/>
        <v>0</v>
      </c>
      <c r="H17" s="55">
        <f>IFERROR(G17*'Data Input'!$C$5,"Insufficient Data")</f>
        <v>0</v>
      </c>
      <c r="I17" s="104" t="str">
        <f t="shared" si="3"/>
        <v>Insufficient Data</v>
      </c>
      <c r="J17" s="106" t="str">
        <f t="shared" si="4"/>
        <v>Insufficient Data</v>
      </c>
      <c r="L17" s="9"/>
      <c r="O17" s="48"/>
    </row>
    <row r="18" spans="1:15" s="7" customFormat="1" ht="13.5" customHeight="1" x14ac:dyDescent="0.25">
      <c r="A18" s="83"/>
      <c r="B18" s="83" t="s">
        <v>32</v>
      </c>
      <c r="C18" s="55">
        <f>IFERROR('Data Input'!H33/'Data Input'!I33,"Please Fill In TVL/CS")</f>
        <v>2.0894932583169306</v>
      </c>
      <c r="D18" s="95">
        <f>IFERROR(C18*'Data Input'!F33,"Please Fill In TVL/CS/Price/Staked")</f>
        <v>0</v>
      </c>
      <c r="E18" s="98">
        <f>IFERROR(D18/'Data Input'!G33,"Insufficient Data")</f>
        <v>0</v>
      </c>
      <c r="F18" s="99">
        <f>('Data Input'!D33/(SUM('Data Input'!$D$20:$D$24)+SUM('Data Input'!$D$29:$D$45)))*'Data Input'!$I$5</f>
        <v>321.70212765957444</v>
      </c>
      <c r="G18" s="100">
        <f t="shared" si="1"/>
        <v>0</v>
      </c>
      <c r="H18" s="55">
        <f>IFERROR(G18*'Data Input'!$C$5,"Insufficient Data")</f>
        <v>0</v>
      </c>
      <c r="I18" s="104" t="str">
        <f t="shared" si="3"/>
        <v>Insufficient Data</v>
      </c>
      <c r="J18" s="106" t="str">
        <f t="shared" si="4"/>
        <v>Insufficient Data</v>
      </c>
      <c r="L18" s="252" t="s">
        <v>127</v>
      </c>
      <c r="M18" s="238"/>
      <c r="N18" s="238" t="s">
        <v>133</v>
      </c>
      <c r="O18" s="239"/>
    </row>
    <row r="19" spans="1:15" s="7" customFormat="1" ht="13.5" customHeight="1" x14ac:dyDescent="0.25">
      <c r="A19" s="83"/>
      <c r="B19" s="83" t="s">
        <v>33</v>
      </c>
      <c r="C19" s="55">
        <f>IFERROR('Data Input'!H34/'Data Input'!I34,"Please Fill In TVL/CS")</f>
        <v>22389.433469713604</v>
      </c>
      <c r="D19" s="95">
        <f>IFERROR(C19*'Data Input'!F34,"Please Fill In TVL/CS/Price/Staked")</f>
        <v>0</v>
      </c>
      <c r="E19" s="98">
        <f>IFERROR(D19/'Data Input'!G34,"Insufficient Data")</f>
        <v>0</v>
      </c>
      <c r="F19" s="99">
        <f>('Data Input'!D34/(SUM('Data Input'!$D$20:$D$24)+SUM('Data Input'!$D$29:$D$45)))*'Data Input'!$I$5</f>
        <v>643.40425531914889</v>
      </c>
      <c r="G19" s="100">
        <f t="shared" si="1"/>
        <v>0</v>
      </c>
      <c r="H19" s="55">
        <f>IFERROR(G19*'Data Input'!$C$5,"Insufficient Data")</f>
        <v>0</v>
      </c>
      <c r="I19" s="104" t="str">
        <f t="shared" si="3"/>
        <v>Insufficient Data</v>
      </c>
      <c r="J19" s="106" t="str">
        <f t="shared" si="4"/>
        <v>Insufficient Data</v>
      </c>
      <c r="L19" s="252"/>
      <c r="M19" s="238"/>
      <c r="N19" s="238"/>
      <c r="O19" s="239"/>
    </row>
    <row r="20" spans="1:15" s="7" customFormat="1" ht="13.5" customHeight="1" x14ac:dyDescent="0.25">
      <c r="B20" s="83" t="s">
        <v>34</v>
      </c>
      <c r="C20" s="55">
        <f>IFERROR('Data Input'!H35/'Data Input'!I35,"Please Fill In TVL/CS")</f>
        <v>2309.0393912766067</v>
      </c>
      <c r="D20" s="95">
        <f>IFERROR(C20*'Data Input'!F35,"Please Fill In TVL/CS/Price/Staked")</f>
        <v>0</v>
      </c>
      <c r="E20" s="98">
        <f>IFERROR(D20/'Data Input'!G35,"Insufficient Data")</f>
        <v>0</v>
      </c>
      <c r="F20" s="99">
        <f>('Data Input'!D35/(SUM('Data Input'!$D$20:$D$24)+SUM('Data Input'!$D$29:$D$45)))*'Data Input'!$I$5</f>
        <v>536.17021276595744</v>
      </c>
      <c r="G20" s="100">
        <f t="shared" si="1"/>
        <v>0</v>
      </c>
      <c r="H20" s="55">
        <f>IFERROR(G20*'Data Input'!$C$5,"Insufficient Data")</f>
        <v>0</v>
      </c>
      <c r="I20" s="104" t="str">
        <f t="shared" si="3"/>
        <v>Insufficient Data</v>
      </c>
      <c r="J20" s="106" t="str">
        <f t="shared" si="4"/>
        <v>Insufficient Data</v>
      </c>
      <c r="L20" s="257">
        <f>L5/N5</f>
        <v>600.97249723137543</v>
      </c>
      <c r="M20" s="258"/>
      <c r="N20" s="240">
        <f>N10*52</f>
        <v>87.436377275297119</v>
      </c>
      <c r="O20" s="241"/>
    </row>
    <row r="21" spans="1:15" s="7" customFormat="1" ht="13.5" customHeight="1" x14ac:dyDescent="0.25">
      <c r="A21" s="83"/>
      <c r="B21" s="83" t="s">
        <v>35</v>
      </c>
      <c r="C21" s="55">
        <f>IFERROR('Data Input'!H36/'Data Input'!I36,"Please Fill In TVL/CS")</f>
        <v>8600.4985960655267</v>
      </c>
      <c r="D21" s="95">
        <f>IFERROR(C21*'Data Input'!F36,"Please Fill In TVL/CS/Price/Staked")</f>
        <v>0</v>
      </c>
      <c r="E21" s="98">
        <f>IFERROR(D21/'Data Input'!G36,"Insufficient Data")</f>
        <v>0</v>
      </c>
      <c r="F21" s="99">
        <f>('Data Input'!D36/(SUM('Data Input'!$D$20:$D$24)+SUM('Data Input'!$D$29:$D$45)))*'Data Input'!$I$5</f>
        <v>536.17021276595744</v>
      </c>
      <c r="G21" s="100">
        <f t="shared" si="1"/>
        <v>0</v>
      </c>
      <c r="H21" s="55">
        <f>IFERROR(G21*'Data Input'!$C$5,"Insufficient Data")</f>
        <v>0</v>
      </c>
      <c r="I21" s="104" t="str">
        <f t="shared" si="3"/>
        <v>Insufficient Data</v>
      </c>
      <c r="J21" s="106" t="str">
        <f t="shared" si="4"/>
        <v>Insufficient Data</v>
      </c>
      <c r="L21" s="257"/>
      <c r="M21" s="258"/>
      <c r="N21" s="240"/>
      <c r="O21" s="241"/>
    </row>
    <row r="22" spans="1:15" s="7" customFormat="1" ht="13.5" customHeight="1" x14ac:dyDescent="0.25">
      <c r="A22" s="83"/>
      <c r="B22" s="83" t="s">
        <v>36</v>
      </c>
      <c r="C22" s="55">
        <f>IFERROR('Data Input'!H37/'Data Input'!I37,"Please Fill In TVL/CS")</f>
        <v>112.87328896250881</v>
      </c>
      <c r="D22" s="95">
        <f>IFERROR(C22*'Data Input'!F37,"Please Fill In TVL/CS/Price/Staked")</f>
        <v>0</v>
      </c>
      <c r="E22" s="98">
        <f>IFERROR(D22/'Data Input'!G37,"Insufficient Data")</f>
        <v>0</v>
      </c>
      <c r="F22" s="99">
        <f>('Data Input'!D37/(SUM('Data Input'!$D$20:$D$24)+SUM('Data Input'!$D$29:$D$45)))*'Data Input'!$I$5</f>
        <v>428.93617021276594</v>
      </c>
      <c r="G22" s="100">
        <f t="shared" si="1"/>
        <v>0</v>
      </c>
      <c r="H22" s="55">
        <f>IFERROR(G22*'Data Input'!$C$5,"Insufficient Data")</f>
        <v>0</v>
      </c>
      <c r="I22" s="104" t="str">
        <f t="shared" si="3"/>
        <v>Insufficient Data</v>
      </c>
      <c r="J22" s="106" t="str">
        <f t="shared" si="4"/>
        <v>Insufficient Data</v>
      </c>
      <c r="L22" s="9"/>
      <c r="O22" s="48"/>
    </row>
    <row r="23" spans="1:15" s="7" customFormat="1" ht="13.5" customHeight="1" x14ac:dyDescent="0.25">
      <c r="B23" s="83" t="s">
        <v>39</v>
      </c>
      <c r="C23" s="55">
        <f>IFERROR('Data Input'!H38/'Data Input'!I38,"Please Fill In TVL/CS")</f>
        <v>437.5382162913308</v>
      </c>
      <c r="D23" s="95">
        <f>IFERROR(C23*'Data Input'!F38,"Please Fill In TVL/CS/Price/Staked")</f>
        <v>0</v>
      </c>
      <c r="E23" s="98">
        <f>IFERROR(D23/'Data Input'!G38,"Insufficient Data")</f>
        <v>0</v>
      </c>
      <c r="F23" s="99">
        <f>('Data Input'!D38/(SUM('Data Input'!$D$20:$D$24)+SUM('Data Input'!$D$29:$D$45)))*'Data Input'!$I$5</f>
        <v>428.93617021276594</v>
      </c>
      <c r="G23" s="100">
        <f t="shared" si="1"/>
        <v>0</v>
      </c>
      <c r="H23" s="55">
        <f>IFERROR(G23*'Data Input'!$C$5,"Insufficient Data")</f>
        <v>0</v>
      </c>
      <c r="I23" s="104" t="str">
        <f t="shared" si="3"/>
        <v>Insufficient Data</v>
      </c>
      <c r="J23" s="106" t="str">
        <f t="shared" si="4"/>
        <v>Insufficient Data</v>
      </c>
      <c r="L23" s="252" t="s">
        <v>13</v>
      </c>
      <c r="M23" s="238"/>
      <c r="N23" s="238" t="s">
        <v>146</v>
      </c>
      <c r="O23" s="239"/>
    </row>
    <row r="24" spans="1:15" s="7" customFormat="1" ht="13.5" customHeight="1" x14ac:dyDescent="0.25">
      <c r="A24" s="83"/>
      <c r="B24" s="83" t="s">
        <v>40</v>
      </c>
      <c r="C24" s="55">
        <f>IFERROR('Data Input'!H39/'Data Input'!I39,"Please Fill In TVL/CS")</f>
        <v>51.70009052570996</v>
      </c>
      <c r="D24" s="95">
        <f>IFERROR(C24*'Data Input'!F39,"Please Fill In TVL/CS/Price/Staked")</f>
        <v>0</v>
      </c>
      <c r="E24" s="98">
        <f>IFERROR(D24/'Data Input'!G39,"Insufficient Data")</f>
        <v>0</v>
      </c>
      <c r="F24" s="99">
        <f>('Data Input'!D39/(SUM('Data Input'!$D$20:$D$24)+SUM('Data Input'!$D$29:$D$45)))*'Data Input'!$I$5</f>
        <v>428.93617021276594</v>
      </c>
      <c r="G24" s="100">
        <f t="shared" si="1"/>
        <v>0</v>
      </c>
      <c r="H24" s="55">
        <f>IFERROR(G24*'Data Input'!$C$5,"Insufficient Data")</f>
        <v>0</v>
      </c>
      <c r="I24" s="104" t="str">
        <f t="shared" si="3"/>
        <v>Insufficient Data</v>
      </c>
      <c r="J24" s="106" t="str">
        <f t="shared" si="4"/>
        <v>Insufficient Data</v>
      </c>
      <c r="L24" s="252"/>
      <c r="M24" s="238"/>
      <c r="N24" s="238"/>
      <c r="O24" s="239"/>
    </row>
    <row r="25" spans="1:15" s="7" customFormat="1" ht="13.5" customHeight="1" x14ac:dyDescent="0.25">
      <c r="A25" s="83"/>
      <c r="B25" s="83" t="s">
        <v>41</v>
      </c>
      <c r="C25" s="55">
        <f>IFERROR('Data Input'!H40/'Data Input'!I40,"Please Fill In TVL/CS")</f>
        <v>8.3468916091850929</v>
      </c>
      <c r="D25" s="95">
        <f>IFERROR(C25*'Data Input'!F40,"Please Fill In TVL/CS/Price/Staked")</f>
        <v>0</v>
      </c>
      <c r="E25" s="98">
        <f>IFERROR(D25/'Data Input'!G40,"Insufficient Data")</f>
        <v>0</v>
      </c>
      <c r="F25" s="99">
        <f>('Data Input'!D40/(SUM('Data Input'!$D$20:$D$24)+SUM('Data Input'!$D$29:$D$45)))*'Data Input'!$I$5</f>
        <v>428.93617021276594</v>
      </c>
      <c r="G25" s="100">
        <f t="shared" si="1"/>
        <v>0</v>
      </c>
      <c r="H25" s="55">
        <f>IFERROR(G25*'Data Input'!$C$5,"Insufficient Data")</f>
        <v>0</v>
      </c>
      <c r="I25" s="104" t="str">
        <f t="shared" si="3"/>
        <v>Insufficient Data</v>
      </c>
      <c r="J25" s="106" t="str">
        <f t="shared" si="4"/>
        <v>Insufficient Data</v>
      </c>
      <c r="L25" s="253">
        <f>N5/L5*365</f>
        <v>0.60734892475366364</v>
      </c>
      <c r="M25" s="245"/>
      <c r="N25" s="245">
        <f>L25/365</f>
        <v>1.6639696568593525E-3</v>
      </c>
      <c r="O25" s="246"/>
    </row>
    <row r="26" spans="1:15" s="7" customFormat="1" ht="13.5" customHeight="1" thickBot="1" x14ac:dyDescent="0.3">
      <c r="B26" s="83" t="s">
        <v>42</v>
      </c>
      <c r="C26" s="55">
        <f>IFERROR('Data Input'!H41/'Data Input'!I41,"Please Fill In TVL/CS")</f>
        <v>6.8924287505660962</v>
      </c>
      <c r="D26" s="95">
        <f>IFERROR(C26*'Data Input'!F41,"Please Fill In TVL/CS/Price/Staked")</f>
        <v>0</v>
      </c>
      <c r="E26" s="98">
        <f>IFERROR(D26/'Data Input'!G41,"Insufficient Data")</f>
        <v>0</v>
      </c>
      <c r="F26" s="99">
        <f>('Data Input'!D41/(SUM('Data Input'!$D$20:$D$24)+SUM('Data Input'!$D$29:$D$45)))*'Data Input'!$I$5</f>
        <v>428.93617021276594</v>
      </c>
      <c r="G26" s="100">
        <f t="shared" si="1"/>
        <v>0</v>
      </c>
      <c r="H26" s="55">
        <f>IFERROR(G26*'Data Input'!$C$5,"Insufficient Data")</f>
        <v>0</v>
      </c>
      <c r="I26" s="104" t="str">
        <f t="shared" si="3"/>
        <v>Insufficient Data</v>
      </c>
      <c r="J26" s="106" t="str">
        <f t="shared" si="4"/>
        <v>Insufficient Data</v>
      </c>
      <c r="L26" s="254"/>
      <c r="M26" s="247"/>
      <c r="N26" s="247"/>
      <c r="O26" s="248"/>
    </row>
    <row r="27" spans="1:15" s="7" customFormat="1" ht="13.5" customHeight="1" x14ac:dyDescent="0.25">
      <c r="A27" s="83"/>
      <c r="B27" s="83" t="s">
        <v>43</v>
      </c>
      <c r="C27" s="55">
        <f>IFERROR('Data Input'!H42/'Data Input'!I42,"Please Fill In TVL/CS")</f>
        <v>117.22480828284823</v>
      </c>
      <c r="D27" s="95">
        <f>IFERROR(C27*'Data Input'!F42,"Please Fill In TVL/CS/Price/Staked")</f>
        <v>0</v>
      </c>
      <c r="E27" s="98">
        <f>IFERROR(D27/'Data Input'!G42,"Insufficient Data")</f>
        <v>0</v>
      </c>
      <c r="F27" s="99">
        <f>('Data Input'!D42/(SUM('Data Input'!$D$20:$D$24)+SUM('Data Input'!$D$29:$D$45)))*'Data Input'!$I$5</f>
        <v>643.40425531914889</v>
      </c>
      <c r="G27" s="100">
        <f t="shared" si="1"/>
        <v>0</v>
      </c>
      <c r="H27" s="55">
        <f>IFERROR(G27*'Data Input'!$C$5,"Insufficient Data")</f>
        <v>0</v>
      </c>
      <c r="I27" s="104" t="str">
        <f t="shared" si="3"/>
        <v>Insufficient Data</v>
      </c>
      <c r="J27" s="106" t="str">
        <f t="shared" si="4"/>
        <v>Insufficient Data</v>
      </c>
    </row>
    <row r="28" spans="1:15" s="7" customFormat="1" ht="15" customHeight="1" x14ac:dyDescent="0.25">
      <c r="A28" s="83"/>
      <c r="B28" s="83" t="s">
        <v>44</v>
      </c>
      <c r="C28" s="55">
        <f>IFERROR('Data Input'!H43/'Data Input'!I43,"Please Fill In TVL/CS")</f>
        <v>51.713078960242619</v>
      </c>
      <c r="D28" s="95">
        <f>IFERROR(C28*'Data Input'!F43,"Please Fill In TVL/CS/Price/Staked")</f>
        <v>0</v>
      </c>
      <c r="E28" s="98">
        <f>IFERROR(D28/'Data Input'!G43,"Insufficient Data")</f>
        <v>0</v>
      </c>
      <c r="F28" s="99">
        <f>('Data Input'!D43/(SUM('Data Input'!$D$20:$D$24)+SUM('Data Input'!$D$29:$D$45)))*'Data Input'!$I$5</f>
        <v>321.70212765957444</v>
      </c>
      <c r="G28" s="100">
        <f t="shared" si="1"/>
        <v>0</v>
      </c>
      <c r="H28" s="55">
        <f>IFERROR(G28*'Data Input'!$C$5,"Insufficient Data")</f>
        <v>0</v>
      </c>
      <c r="I28" s="104" t="str">
        <f t="shared" si="3"/>
        <v>Insufficient Data</v>
      </c>
      <c r="J28" s="106" t="str">
        <f t="shared" si="4"/>
        <v>Insufficient Data</v>
      </c>
    </row>
    <row r="29" spans="1:15" s="7" customFormat="1" ht="15.75" customHeight="1" x14ac:dyDescent="0.25">
      <c r="A29" s="14"/>
      <c r="B29" s="83" t="s">
        <v>45</v>
      </c>
      <c r="C29" s="55">
        <f>IFERROR('Data Input'!H44/'Data Input'!I44,"Please Fill In TVL/CS")</f>
        <v>182.1352921539023</v>
      </c>
      <c r="D29" s="95">
        <f>IFERROR(C29*'Data Input'!F44,"Please Fill In TVL/CS/Price/Staked")</f>
        <v>0</v>
      </c>
      <c r="E29" s="98">
        <f>IFERROR(D29/'Data Input'!G44,"Insufficient Data")</f>
        <v>0</v>
      </c>
      <c r="F29" s="99">
        <f>('Data Input'!D44/(SUM('Data Input'!$D$20:$D$24)+SUM('Data Input'!$D$29:$D$45)))*'Data Input'!$I$5</f>
        <v>321.70212765957444</v>
      </c>
      <c r="G29" s="100">
        <f t="shared" si="1"/>
        <v>0</v>
      </c>
      <c r="H29" s="55">
        <f>IFERROR(G29*'Data Input'!$C$5,"Insufficient Data")</f>
        <v>0</v>
      </c>
      <c r="I29" s="104" t="str">
        <f t="shared" si="3"/>
        <v>Insufficient Data</v>
      </c>
      <c r="J29" s="106" t="str">
        <f t="shared" si="4"/>
        <v>Insufficient Data</v>
      </c>
    </row>
    <row r="30" spans="1:15" s="7" customFormat="1" ht="13.5" customHeight="1" thickBot="1" x14ac:dyDescent="0.3">
      <c r="A30" s="69"/>
      <c r="B30" s="84" t="s">
        <v>46</v>
      </c>
      <c r="C30" s="107">
        <f>IFERROR('Data Input'!H45/'Data Input'!I45,"Please Fill In TVL/CS")</f>
        <v>166.5481182010607</v>
      </c>
      <c r="D30" s="108">
        <f>IFERROR(C30*'Data Input'!F45,"Please Fill In TVL/CS/Price/Staked")</f>
        <v>0</v>
      </c>
      <c r="E30" s="109">
        <f>IFERROR(D30/'Data Input'!G45,"Insufficient Data")</f>
        <v>0</v>
      </c>
      <c r="F30" s="110">
        <f>('Data Input'!D45/(SUM('Data Input'!$D$20:$D$24)+SUM('Data Input'!$D$29:$D$45)))*'Data Input'!$I$5</f>
        <v>321.70212765957444</v>
      </c>
      <c r="G30" s="111">
        <f t="shared" si="1"/>
        <v>0</v>
      </c>
      <c r="H30" s="107">
        <f>IFERROR(G30*'Data Input'!$C$5,"Insufficient Data")</f>
        <v>0</v>
      </c>
      <c r="I30" s="112" t="str">
        <f t="shared" si="3"/>
        <v>Insufficient Data</v>
      </c>
      <c r="J30" s="113" t="str">
        <f t="shared" si="4"/>
        <v>Insufficient Data</v>
      </c>
    </row>
    <row r="31" spans="1:15" s="7" customFormat="1" ht="13.5" customHeight="1" thickBot="1" x14ac:dyDescent="0.3">
      <c r="A31" s="69"/>
      <c r="B31" s="42"/>
      <c r="C31" s="55"/>
      <c r="D31" s="95"/>
      <c r="E31" s="98"/>
      <c r="F31" s="99"/>
      <c r="G31" s="100"/>
      <c r="H31" s="55"/>
      <c r="I31" s="104"/>
      <c r="J31" s="104"/>
    </row>
    <row r="32" spans="1:15" s="7" customFormat="1" ht="15" customHeight="1" x14ac:dyDescent="0.25">
      <c r="A32" s="69"/>
      <c r="B32" s="249" t="s">
        <v>56</v>
      </c>
      <c r="C32" s="250"/>
      <c r="D32" s="250"/>
      <c r="E32" s="250"/>
      <c r="F32" s="250"/>
      <c r="G32" s="250"/>
      <c r="H32" s="250"/>
      <c r="I32" s="250"/>
      <c r="J32" s="250"/>
      <c r="K32" s="250"/>
      <c r="L32" s="250"/>
      <c r="M32" s="250"/>
      <c r="N32" s="250"/>
      <c r="O32" s="251"/>
    </row>
    <row r="33" spans="1:15" s="7" customFormat="1" ht="13.5" customHeight="1" x14ac:dyDescent="0.25">
      <c r="A33" s="69"/>
      <c r="B33" s="69"/>
      <c r="C33" s="14"/>
      <c r="D33" s="14"/>
      <c r="E33" s="14"/>
      <c r="F33" s="14"/>
      <c r="G33" s="14"/>
      <c r="J33" s="14"/>
      <c r="O33" s="48"/>
    </row>
    <row r="34" spans="1:15" s="7" customFormat="1" ht="13.5" customHeight="1" x14ac:dyDescent="0.25">
      <c r="A34" s="66"/>
      <c r="B34" s="252" t="s">
        <v>119</v>
      </c>
      <c r="C34" s="238"/>
      <c r="D34" s="238" t="s">
        <v>127</v>
      </c>
      <c r="E34" s="238"/>
      <c r="F34" s="238" t="s">
        <v>122</v>
      </c>
      <c r="G34" s="238"/>
      <c r="H34" s="238" t="s">
        <v>124</v>
      </c>
      <c r="I34" s="238"/>
      <c r="J34" s="238" t="s">
        <v>132</v>
      </c>
      <c r="K34" s="238"/>
      <c r="L34" s="238" t="s">
        <v>125</v>
      </c>
      <c r="M34" s="238"/>
      <c r="N34" s="238" t="s">
        <v>129</v>
      </c>
      <c r="O34" s="239"/>
    </row>
    <row r="35" spans="1:15" s="7" customFormat="1" ht="13.5" customHeight="1" x14ac:dyDescent="0.25">
      <c r="A35" s="66"/>
      <c r="B35" s="252"/>
      <c r="C35" s="238"/>
      <c r="D35" s="238"/>
      <c r="E35" s="238"/>
      <c r="F35" s="238"/>
      <c r="G35" s="238"/>
      <c r="H35" s="238"/>
      <c r="I35" s="238"/>
      <c r="J35" s="238"/>
      <c r="K35" s="238"/>
      <c r="L35" s="238"/>
      <c r="M35" s="238"/>
      <c r="N35" s="238"/>
      <c r="O35" s="239"/>
    </row>
    <row r="36" spans="1:15" s="7" customFormat="1" ht="13.5" customHeight="1" x14ac:dyDescent="0.25">
      <c r="A36" s="66"/>
      <c r="B36" s="255">
        <f>SUM(D4:D30)/'Data Input'!G8</f>
        <v>0</v>
      </c>
      <c r="C36" s="256"/>
      <c r="D36" s="258" t="e">
        <f>B41/H36</f>
        <v>#DIV/0!</v>
      </c>
      <c r="E36" s="258"/>
      <c r="F36" s="260">
        <f>SUM(G5:G9)+SUM(G14:G30)</f>
        <v>0</v>
      </c>
      <c r="G36" s="260"/>
      <c r="H36" s="240">
        <f>SUM(H4:H30)</f>
        <v>0</v>
      </c>
      <c r="I36" s="240"/>
      <c r="J36" s="240">
        <f>H41*52/12</f>
        <v>0</v>
      </c>
      <c r="K36" s="240"/>
      <c r="L36" s="245" t="e">
        <f>AVERAGE(I4:I30)</f>
        <v>#DIV/0!</v>
      </c>
      <c r="M36" s="245"/>
      <c r="N36" s="245" t="e">
        <f>H36/B41*365</f>
        <v>#DIV/0!</v>
      </c>
      <c r="O36" s="246"/>
    </row>
    <row r="37" spans="1:15" s="7" customFormat="1" ht="13.5" customHeight="1" x14ac:dyDescent="0.25">
      <c r="B37" s="255"/>
      <c r="C37" s="256"/>
      <c r="D37" s="258"/>
      <c r="E37" s="258"/>
      <c r="F37" s="260"/>
      <c r="G37" s="260"/>
      <c r="H37" s="240"/>
      <c r="I37" s="240"/>
      <c r="J37" s="240"/>
      <c r="K37" s="240"/>
      <c r="L37" s="245"/>
      <c r="M37" s="245"/>
      <c r="N37" s="245"/>
      <c r="O37" s="246"/>
    </row>
    <row r="38" spans="1:15" s="7" customFormat="1" ht="13.5" customHeight="1" x14ac:dyDescent="0.25">
      <c r="B38" s="9"/>
      <c r="O38" s="48"/>
    </row>
    <row r="39" spans="1:15" s="7" customFormat="1" ht="13.5" customHeight="1" x14ac:dyDescent="0.25">
      <c r="B39" s="252" t="s">
        <v>123</v>
      </c>
      <c r="C39" s="238"/>
      <c r="F39" s="238" t="s">
        <v>121</v>
      </c>
      <c r="G39" s="238"/>
      <c r="H39" s="238" t="s">
        <v>131</v>
      </c>
      <c r="I39" s="238"/>
      <c r="J39" s="238" t="s">
        <v>133</v>
      </c>
      <c r="K39" s="238"/>
      <c r="L39" s="238" t="s">
        <v>126</v>
      </c>
      <c r="M39" s="238"/>
      <c r="N39" s="238" t="s">
        <v>130</v>
      </c>
      <c r="O39" s="239"/>
    </row>
    <row r="40" spans="1:15" s="7" customFormat="1" ht="13.5" customHeight="1" x14ac:dyDescent="0.25">
      <c r="B40" s="252"/>
      <c r="C40" s="238"/>
      <c r="F40" s="238"/>
      <c r="G40" s="238"/>
      <c r="H40" s="238"/>
      <c r="I40" s="238"/>
      <c r="J40" s="238"/>
      <c r="K40" s="238"/>
      <c r="L40" s="238"/>
      <c r="M40" s="238"/>
      <c r="N40" s="238"/>
      <c r="O40" s="239"/>
    </row>
    <row r="41" spans="1:15" s="7" customFormat="1" ht="13.5" customHeight="1" x14ac:dyDescent="0.25">
      <c r="B41" s="259">
        <f>SUM(D4:D30)</f>
        <v>0</v>
      </c>
      <c r="C41" s="240"/>
      <c r="F41" s="260">
        <f>G4+G11+G12+G13</f>
        <v>0</v>
      </c>
      <c r="G41" s="260"/>
      <c r="H41" s="240">
        <f>H36*7</f>
        <v>0</v>
      </c>
      <c r="I41" s="240"/>
      <c r="J41" s="240">
        <f>H41*52</f>
        <v>0</v>
      </c>
      <c r="K41" s="240"/>
      <c r="L41" s="245" t="e">
        <f>AVERAGE(J4:J30)</f>
        <v>#DIV/0!</v>
      </c>
      <c r="M41" s="245"/>
      <c r="N41" s="245" t="e">
        <f>H36/B41</f>
        <v>#DIV/0!</v>
      </c>
      <c r="O41" s="246"/>
    </row>
    <row r="42" spans="1:15" s="7" customFormat="1" ht="13.5" customHeight="1" x14ac:dyDescent="0.25">
      <c r="B42" s="259"/>
      <c r="C42" s="240"/>
      <c r="F42" s="260"/>
      <c r="G42" s="260"/>
      <c r="H42" s="240"/>
      <c r="I42" s="240"/>
      <c r="J42" s="240"/>
      <c r="K42" s="240"/>
      <c r="L42" s="245"/>
      <c r="M42" s="245"/>
      <c r="N42" s="245"/>
      <c r="O42" s="246"/>
    </row>
    <row r="43" spans="1:15" s="7" customFormat="1" ht="13.5" customHeight="1" thickBot="1" x14ac:dyDescent="0.3">
      <c r="B43" s="10"/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53"/>
    </row>
    <row r="44" spans="1:15" s="7" customFormat="1" ht="13.5" customHeight="1" x14ac:dyDescent="0.25"/>
    <row r="45" spans="1:15" s="7" customFormat="1" ht="13.5" customHeight="1" x14ac:dyDescent="0.25"/>
    <row r="46" spans="1:15" s="7" customFormat="1" ht="13.5" customHeight="1" x14ac:dyDescent="0.25"/>
    <row r="47" spans="1:15" s="7" customFormat="1" ht="13.5" customHeight="1" x14ac:dyDescent="0.25"/>
    <row r="48" spans="1:15" s="7" customFormat="1" ht="13.5" customHeight="1" x14ac:dyDescent="0.25"/>
    <row r="49" spans="1:13" s="7" customFormat="1" ht="13.5" customHeight="1" x14ac:dyDescent="0.25"/>
    <row r="50" spans="1:13" s="7" customFormat="1" ht="13.5" customHeight="1" x14ac:dyDescent="0.25"/>
    <row r="51" spans="1:13" s="7" customFormat="1" ht="13.5" customHeight="1" x14ac:dyDescent="0.25"/>
    <row r="52" spans="1:13" s="7" customFormat="1" ht="12" customHeight="1" x14ac:dyDescent="0.25"/>
    <row r="53" spans="1:13" s="7" customFormat="1" ht="12" customHeight="1" x14ac:dyDescent="0.25"/>
    <row r="54" spans="1:13" s="7" customFormat="1" ht="12" customHeight="1" x14ac:dyDescent="0.25">
      <c r="E54" s="238"/>
      <c r="F54" s="238"/>
      <c r="M54" s="13"/>
    </row>
    <row r="55" spans="1:13" s="7" customFormat="1" ht="12" customHeight="1" x14ac:dyDescent="0.25">
      <c r="E55" s="238"/>
      <c r="F55" s="238"/>
    </row>
    <row r="56" spans="1:13" ht="12" customHeight="1" x14ac:dyDescent="0.25">
      <c r="A56" s="2"/>
      <c r="B56" s="2"/>
      <c r="C56" s="2"/>
      <c r="D56" s="2"/>
      <c r="E56" s="260"/>
      <c r="F56" s="260"/>
    </row>
    <row r="57" spans="1:13" ht="12" customHeight="1" x14ac:dyDescent="0.25">
      <c r="A57" s="15"/>
      <c r="B57" s="2"/>
      <c r="C57" s="2"/>
      <c r="D57" s="2"/>
      <c r="E57" s="260"/>
      <c r="F57" s="260"/>
    </row>
    <row r="58" spans="1:13" ht="15" customHeight="1" x14ac:dyDescent="0.25">
      <c r="A58" s="17"/>
      <c r="B58" s="7"/>
      <c r="C58" s="7"/>
      <c r="D58" s="2"/>
      <c r="E58" s="7"/>
      <c r="F58" s="7"/>
    </row>
    <row r="59" spans="1:13" ht="15" customHeight="1" x14ac:dyDescent="0.25">
      <c r="A59" s="17"/>
      <c r="B59" s="2"/>
      <c r="C59" s="2"/>
      <c r="D59" s="2"/>
      <c r="E59" s="238"/>
      <c r="F59" s="238"/>
    </row>
    <row r="60" spans="1:13" ht="15" customHeight="1" x14ac:dyDescent="0.25">
      <c r="A60" s="17"/>
      <c r="B60" s="2"/>
      <c r="C60" s="2"/>
      <c r="D60" s="2"/>
      <c r="E60" s="238"/>
      <c r="F60" s="238"/>
    </row>
    <row r="61" spans="1:13" ht="13.5" customHeight="1" x14ac:dyDescent="0.25">
      <c r="A61" s="19"/>
      <c r="B61" s="2"/>
      <c r="C61" s="2"/>
      <c r="D61" s="2"/>
      <c r="E61" s="240"/>
      <c r="F61" s="240"/>
    </row>
    <row r="62" spans="1:13" ht="13.5" customHeight="1" x14ac:dyDescent="0.25">
      <c r="A62" s="19"/>
      <c r="B62" s="2"/>
      <c r="C62" s="2"/>
      <c r="D62" s="18"/>
      <c r="E62" s="240"/>
      <c r="F62" s="240"/>
    </row>
    <row r="63" spans="1:13" ht="13.5" customHeight="1" x14ac:dyDescent="0.25">
      <c r="A63" s="20"/>
      <c r="B63" s="20"/>
      <c r="C63" s="20"/>
      <c r="D63" s="17"/>
      <c r="E63" s="2"/>
    </row>
    <row r="64" spans="1:13" ht="13.5" customHeight="1" x14ac:dyDescent="0.25">
      <c r="A64" s="20"/>
      <c r="B64" s="20"/>
      <c r="C64" s="20"/>
      <c r="D64" s="17"/>
      <c r="E64" s="2"/>
    </row>
    <row r="65" spans="1:5" ht="13.5" customHeight="1" x14ac:dyDescent="0.25">
      <c r="A65" s="20"/>
      <c r="B65" s="20"/>
      <c r="C65" s="20"/>
      <c r="D65" s="2"/>
      <c r="E65" s="21"/>
    </row>
    <row r="66" spans="1:5" ht="13.5" customHeight="1" x14ac:dyDescent="0.25">
      <c r="A66" s="20"/>
      <c r="B66" s="20"/>
      <c r="C66" s="20"/>
      <c r="D66" s="2"/>
      <c r="E66" s="21"/>
    </row>
    <row r="67" spans="1:5" ht="13.5" customHeight="1" x14ac:dyDescent="0.25">
      <c r="A67" s="20"/>
      <c r="B67" s="20"/>
      <c r="C67" s="20"/>
      <c r="D67" s="2"/>
      <c r="E67" s="21"/>
    </row>
    <row r="68" spans="1:5" ht="13.5" customHeight="1" x14ac:dyDescent="0.25">
      <c r="A68" s="20"/>
      <c r="B68" s="20"/>
      <c r="C68" s="20"/>
      <c r="D68" s="2"/>
      <c r="E68" s="17"/>
    </row>
    <row r="69" spans="1:5" ht="13.5" customHeight="1" x14ac:dyDescent="0.25">
      <c r="A69" s="20"/>
      <c r="B69" s="20"/>
      <c r="C69" s="20"/>
      <c r="D69" s="2"/>
      <c r="E69" s="17"/>
    </row>
    <row r="70" spans="1:5" ht="13.5" customHeight="1" x14ac:dyDescent="0.25">
      <c r="A70" s="20"/>
      <c r="B70" s="20"/>
      <c r="C70" s="20"/>
      <c r="D70" s="2"/>
      <c r="E70" s="22"/>
    </row>
    <row r="71" spans="1:5" ht="13.5" customHeight="1" x14ac:dyDescent="0.25">
      <c r="A71" s="20"/>
      <c r="B71" s="20"/>
      <c r="C71" s="20"/>
      <c r="E71" s="22"/>
    </row>
    <row r="72" spans="1:5" ht="13.5" customHeight="1" x14ac:dyDescent="0.25">
      <c r="A72" s="20"/>
      <c r="B72" s="20"/>
      <c r="C72" s="20"/>
      <c r="E72" s="22"/>
    </row>
    <row r="73" spans="1:5" ht="13.5" customHeight="1" x14ac:dyDescent="0.25">
      <c r="A73" s="20"/>
      <c r="B73" s="20"/>
      <c r="C73" s="20"/>
      <c r="E73" s="17"/>
    </row>
    <row r="74" spans="1:5" ht="13.5" customHeight="1" x14ac:dyDescent="0.25">
      <c r="A74" s="20"/>
      <c r="B74" s="20"/>
      <c r="C74" s="20"/>
      <c r="E74" s="17"/>
    </row>
    <row r="75" spans="1:5" ht="13.5" customHeight="1" x14ac:dyDescent="0.25">
      <c r="A75" s="237"/>
      <c r="B75" s="237"/>
      <c r="C75" s="237"/>
      <c r="E75" s="22"/>
    </row>
    <row r="76" spans="1:5" ht="13.5" customHeight="1" x14ac:dyDescent="0.25">
      <c r="A76" s="237"/>
      <c r="B76" s="237"/>
      <c r="C76" s="237"/>
      <c r="E76" s="22"/>
    </row>
    <row r="77" spans="1:5" ht="13.5" customHeight="1" x14ac:dyDescent="0.25">
      <c r="A77" s="237"/>
      <c r="B77" s="237"/>
      <c r="C77" s="237"/>
      <c r="E77" s="22"/>
    </row>
    <row r="78" spans="1:5" ht="13.5" customHeight="1" x14ac:dyDescent="0.25">
      <c r="A78" s="237"/>
      <c r="B78" s="237"/>
      <c r="C78" s="237"/>
      <c r="E78" s="17"/>
    </row>
    <row r="79" spans="1:5" ht="13.5" customHeight="1" x14ac:dyDescent="0.25">
      <c r="A79" s="237"/>
      <c r="B79" s="237"/>
      <c r="C79" s="237"/>
      <c r="E79" s="17"/>
    </row>
    <row r="80" spans="1:5" ht="13.5" customHeight="1" x14ac:dyDescent="0.25">
      <c r="A80" s="237"/>
      <c r="B80" s="237"/>
      <c r="C80" s="237"/>
      <c r="E80" s="22"/>
    </row>
    <row r="81" spans="1:5" ht="13.5" customHeight="1" x14ac:dyDescent="0.25">
      <c r="A81" s="237"/>
      <c r="B81" s="237"/>
      <c r="C81" s="237"/>
      <c r="E81" s="22"/>
    </row>
    <row r="82" spans="1:5" ht="13.5" customHeight="1" x14ac:dyDescent="0.25">
      <c r="A82" s="237"/>
      <c r="B82" s="237"/>
      <c r="C82" s="237"/>
      <c r="E82" s="22"/>
    </row>
    <row r="83" spans="1:5" ht="13.5" customHeight="1" x14ac:dyDescent="0.25">
      <c r="A83" s="237"/>
      <c r="B83" s="237"/>
      <c r="C83" s="237"/>
    </row>
    <row r="84" spans="1:5" ht="13.5" customHeight="1" x14ac:dyDescent="0.25">
      <c r="A84" s="237"/>
      <c r="B84" s="237"/>
      <c r="C84" s="237"/>
    </row>
    <row r="85" spans="1:5" ht="13.5" customHeight="1" x14ac:dyDescent="0.25">
      <c r="A85" s="237"/>
      <c r="B85" s="237"/>
      <c r="C85" s="237"/>
    </row>
    <row r="86" spans="1:5" ht="13.5" customHeight="1" x14ac:dyDescent="0.25">
      <c r="A86" s="237"/>
      <c r="B86" s="237"/>
      <c r="C86" s="237"/>
    </row>
    <row r="87" spans="1:5" ht="13.5" customHeight="1" x14ac:dyDescent="0.25">
      <c r="A87" s="237"/>
      <c r="B87" s="237"/>
      <c r="C87" s="237"/>
    </row>
    <row r="88" spans="1:5" ht="13.5" customHeight="1" x14ac:dyDescent="0.25">
      <c r="A88" s="237"/>
      <c r="B88" s="237"/>
      <c r="C88" s="237"/>
      <c r="E88" s="5"/>
    </row>
    <row r="89" spans="1:5" ht="15" customHeight="1" x14ac:dyDescent="0.25">
      <c r="A89" s="23"/>
      <c r="B89" s="23"/>
      <c r="C89" s="23"/>
      <c r="E89" s="5"/>
    </row>
    <row r="90" spans="1:5" ht="15" customHeight="1" x14ac:dyDescent="0.25">
      <c r="A90" s="23"/>
      <c r="B90" s="23"/>
      <c r="C90" s="23"/>
      <c r="E90" s="5"/>
    </row>
    <row r="91" spans="1:5" ht="15" customHeight="1" x14ac:dyDescent="0.25">
      <c r="A91" s="24"/>
      <c r="B91" s="24"/>
      <c r="C91" s="24"/>
      <c r="E91" s="5"/>
    </row>
    <row r="92" spans="1:5" ht="15" customHeight="1" x14ac:dyDescent="0.25">
      <c r="A92" s="24"/>
      <c r="B92" s="24"/>
      <c r="C92" s="24"/>
    </row>
    <row r="93" spans="1:5" ht="15" customHeight="1" x14ac:dyDescent="0.25">
      <c r="A93" s="24"/>
      <c r="B93" s="24"/>
      <c r="C93" s="24"/>
    </row>
    <row r="94" spans="1:5" ht="15" customHeight="1" x14ac:dyDescent="0.25">
      <c r="A94" s="25"/>
      <c r="B94" s="25"/>
      <c r="C94" s="25"/>
    </row>
    <row r="95" spans="1:5" ht="15" customHeight="1" x14ac:dyDescent="0.25">
      <c r="A95" s="25"/>
      <c r="B95" s="25"/>
      <c r="C95" s="25"/>
    </row>
    <row r="96" spans="1:5" ht="15" customHeight="1" x14ac:dyDescent="0.25">
      <c r="A96" s="25"/>
      <c r="B96" s="25"/>
      <c r="C96" s="25"/>
    </row>
    <row r="97" spans="1:3" ht="15" customHeight="1" x14ac:dyDescent="0.25">
      <c r="A97" s="23"/>
      <c r="B97" s="23"/>
      <c r="C97" s="23"/>
    </row>
    <row r="98" spans="1:3" ht="15" customHeight="1" x14ac:dyDescent="0.25">
      <c r="A98" s="23"/>
      <c r="B98" s="23"/>
      <c r="C98" s="23"/>
    </row>
    <row r="99" spans="1:3" ht="15" customHeight="1" x14ac:dyDescent="0.25">
      <c r="A99" s="24"/>
      <c r="B99" s="24"/>
      <c r="C99" s="24"/>
    </row>
    <row r="100" spans="1:3" ht="15" customHeight="1" x14ac:dyDescent="0.25">
      <c r="A100" s="24"/>
      <c r="B100" s="24"/>
      <c r="C100" s="24"/>
    </row>
    <row r="101" spans="1:3" ht="15" customHeight="1" x14ac:dyDescent="0.25">
      <c r="A101" s="24"/>
      <c r="B101" s="24"/>
      <c r="C101" s="24"/>
    </row>
    <row r="102" spans="1:3" ht="15" customHeight="1" x14ac:dyDescent="0.25">
      <c r="A102" s="25"/>
      <c r="B102" s="25"/>
      <c r="C102" s="25"/>
    </row>
    <row r="103" spans="1:3" ht="15" customHeight="1" x14ac:dyDescent="0.25">
      <c r="A103" s="25"/>
      <c r="B103" s="25"/>
      <c r="C103" s="25"/>
    </row>
    <row r="104" spans="1:3" ht="15" customHeight="1" x14ac:dyDescent="0.25">
      <c r="A104" s="25"/>
      <c r="B104" s="25"/>
      <c r="C104" s="25"/>
    </row>
    <row r="105" spans="1:3" ht="15" customHeight="1" x14ac:dyDescent="0.25">
      <c r="A105" s="2"/>
      <c r="B105" s="2"/>
      <c r="C105" s="2"/>
    </row>
    <row r="106" spans="1:3" ht="15" customHeight="1" x14ac:dyDescent="0.25">
      <c r="A106" s="2"/>
      <c r="B106" s="2"/>
      <c r="C106" s="2"/>
    </row>
    <row r="107" spans="1:3" ht="15" customHeight="1" x14ac:dyDescent="0.25">
      <c r="A107" s="2"/>
      <c r="B107" s="2"/>
      <c r="C107" s="2"/>
    </row>
    <row r="108" spans="1:3" ht="15" customHeight="1" x14ac:dyDescent="0.25">
      <c r="A108" s="2"/>
      <c r="B108" s="2"/>
      <c r="C108" s="2"/>
    </row>
    <row r="109" spans="1:3" ht="15" customHeight="1" x14ac:dyDescent="0.25">
      <c r="A109" s="2"/>
      <c r="B109" s="2"/>
      <c r="C109" s="2"/>
    </row>
    <row r="110" spans="1:3" ht="15" customHeight="1" x14ac:dyDescent="0.25">
      <c r="A110" s="2"/>
      <c r="B110" s="2"/>
      <c r="C110" s="2"/>
    </row>
    <row r="111" spans="1:3" ht="15" customHeight="1" x14ac:dyDescent="0.25">
      <c r="A111" s="2"/>
      <c r="B111" s="2"/>
      <c r="C111" s="2"/>
    </row>
    <row r="112" spans="1:3" ht="15" customHeight="1" x14ac:dyDescent="0.25">
      <c r="A112" s="2"/>
      <c r="B112" s="2"/>
      <c r="C112" s="2"/>
    </row>
    <row r="1446" spans="4:5" s="4" customFormat="1" ht="15" customHeight="1" x14ac:dyDescent="0.25">
      <c r="D1446" s="5"/>
      <c r="E1446" s="6"/>
    </row>
    <row r="1447" spans="4:5" s="4" customFormat="1" ht="15" customHeight="1" x14ac:dyDescent="0.25">
      <c r="D1447" s="5"/>
      <c r="E1447" s="6"/>
    </row>
    <row r="1448" spans="4:5" s="4" customFormat="1" ht="15" customHeight="1" x14ac:dyDescent="0.25">
      <c r="D1448" s="5"/>
      <c r="E1448" s="6"/>
    </row>
    <row r="1449" spans="4:5" s="4" customFormat="1" ht="15" customHeight="1" x14ac:dyDescent="0.25">
      <c r="D1449" s="5"/>
      <c r="E1449" s="6"/>
    </row>
    <row r="1450" spans="4:5" s="4" customFormat="1" ht="15" customHeight="1" x14ac:dyDescent="0.25">
      <c r="D1450" s="5"/>
      <c r="E1450" s="6"/>
    </row>
    <row r="1451" spans="4:5" s="4" customFormat="1" ht="15" customHeight="1" x14ac:dyDescent="0.25">
      <c r="D1451" s="5"/>
      <c r="E1451" s="6"/>
    </row>
    <row r="1452" spans="4:5" s="4" customFormat="1" ht="15" customHeight="1" x14ac:dyDescent="0.25">
      <c r="D1452" s="5"/>
      <c r="E1452" s="6"/>
    </row>
    <row r="1453" spans="4:5" s="4" customFormat="1" ht="15" customHeight="1" x14ac:dyDescent="0.25">
      <c r="D1453" s="5"/>
      <c r="E1453" s="6"/>
    </row>
    <row r="1454" spans="4:5" s="4" customFormat="1" ht="15" customHeight="1" x14ac:dyDescent="0.25">
      <c r="D1454" s="5"/>
      <c r="E1454" s="6"/>
    </row>
    <row r="1455" spans="4:5" s="4" customFormat="1" ht="15" customHeight="1" x14ac:dyDescent="0.25">
      <c r="D1455" s="5"/>
      <c r="E1455" s="6"/>
    </row>
    <row r="1456" spans="4:5" s="4" customFormat="1" ht="15" customHeight="1" x14ac:dyDescent="0.25">
      <c r="D1456" s="5"/>
      <c r="E1456" s="6"/>
    </row>
    <row r="1457" spans="4:5" s="4" customFormat="1" ht="15" customHeight="1" x14ac:dyDescent="0.25">
      <c r="D1457" s="5"/>
      <c r="E1457" s="6"/>
    </row>
    <row r="1458" spans="4:5" s="4" customFormat="1" ht="15" customHeight="1" x14ac:dyDescent="0.25">
      <c r="D1458" s="5"/>
      <c r="E1458" s="6"/>
    </row>
    <row r="1459" spans="4:5" s="4" customFormat="1" ht="15" customHeight="1" x14ac:dyDescent="0.25">
      <c r="D1459" s="5"/>
      <c r="E1459" s="6"/>
    </row>
    <row r="1460" spans="4:5" s="4" customFormat="1" ht="15" customHeight="1" x14ac:dyDescent="0.25">
      <c r="D1460" s="5"/>
      <c r="E1460" s="6"/>
    </row>
    <row r="1461" spans="4:5" s="4" customFormat="1" ht="15" customHeight="1" x14ac:dyDescent="0.25">
      <c r="D1461" s="5"/>
      <c r="E1461" s="6"/>
    </row>
    <row r="1462" spans="4:5" s="4" customFormat="1" ht="15" customHeight="1" x14ac:dyDescent="0.25">
      <c r="D1462" s="5"/>
      <c r="E1462" s="6"/>
    </row>
    <row r="1463" spans="4:5" s="4" customFormat="1" ht="15" customHeight="1" x14ac:dyDescent="0.25">
      <c r="D1463" s="5"/>
      <c r="E1463" s="6"/>
    </row>
    <row r="1464" spans="4:5" s="4" customFormat="1" ht="15" customHeight="1" x14ac:dyDescent="0.25">
      <c r="D1464" s="5"/>
      <c r="E1464" s="6"/>
    </row>
    <row r="1465" spans="4:5" s="4" customFormat="1" ht="15" customHeight="1" x14ac:dyDescent="0.25">
      <c r="D1465" s="5"/>
      <c r="E1465" s="6"/>
    </row>
    <row r="1466" spans="4:5" s="4" customFormat="1" ht="15" customHeight="1" x14ac:dyDescent="0.25">
      <c r="D1466" s="5"/>
      <c r="E1466" s="6"/>
    </row>
    <row r="1467" spans="4:5" s="4" customFormat="1" ht="15" customHeight="1" x14ac:dyDescent="0.25">
      <c r="D1467" s="5"/>
      <c r="E1467" s="6"/>
    </row>
    <row r="1468" spans="4:5" s="4" customFormat="1" ht="15" customHeight="1" x14ac:dyDescent="0.25">
      <c r="D1468" s="5"/>
      <c r="E1468" s="6"/>
    </row>
    <row r="1469" spans="4:5" s="4" customFormat="1" ht="15" customHeight="1" x14ac:dyDescent="0.25">
      <c r="D1469" s="5"/>
      <c r="E1469" s="6"/>
    </row>
    <row r="1470" spans="4:5" s="4" customFormat="1" ht="15" customHeight="1" x14ac:dyDescent="0.25">
      <c r="D1470" s="5"/>
      <c r="E1470" s="6"/>
    </row>
    <row r="1471" spans="4:5" s="4" customFormat="1" ht="15" customHeight="1" x14ac:dyDescent="0.25">
      <c r="D1471" s="5"/>
      <c r="E1471" s="6"/>
    </row>
    <row r="1472" spans="4:5" s="4" customFormat="1" ht="15" customHeight="1" x14ac:dyDescent="0.25">
      <c r="D1472" s="5"/>
      <c r="E1472" s="6"/>
    </row>
    <row r="1473" spans="4:5" s="4" customFormat="1" ht="15" customHeight="1" x14ac:dyDescent="0.25">
      <c r="D1473" s="5"/>
      <c r="E1473" s="6"/>
    </row>
    <row r="1474" spans="4:5" s="4" customFormat="1" ht="15" customHeight="1" x14ac:dyDescent="0.25">
      <c r="D1474" s="5"/>
      <c r="E1474" s="6"/>
    </row>
    <row r="1475" spans="4:5" s="4" customFormat="1" ht="15" customHeight="1" x14ac:dyDescent="0.25">
      <c r="D1475" s="5"/>
      <c r="E1475" s="6"/>
    </row>
    <row r="1476" spans="4:5" s="4" customFormat="1" ht="15" customHeight="1" x14ac:dyDescent="0.25">
      <c r="D1476" s="5"/>
      <c r="E1476" s="6"/>
    </row>
    <row r="1477" spans="4:5" s="4" customFormat="1" ht="15" customHeight="1" x14ac:dyDescent="0.25">
      <c r="D1477" s="5"/>
      <c r="E1477" s="6"/>
    </row>
    <row r="1478" spans="4:5" s="4" customFormat="1" ht="15" customHeight="1" x14ac:dyDescent="0.25">
      <c r="D1478" s="5"/>
      <c r="E1478" s="6"/>
    </row>
    <row r="1479" spans="4:5" s="4" customFormat="1" ht="15" customHeight="1" x14ac:dyDescent="0.25">
      <c r="D1479" s="5"/>
      <c r="E1479" s="6"/>
    </row>
    <row r="1480" spans="4:5" s="4" customFormat="1" ht="15" customHeight="1" x14ac:dyDescent="0.25">
      <c r="D1480" s="5"/>
      <c r="E1480" s="6"/>
    </row>
    <row r="1481" spans="4:5" s="4" customFormat="1" ht="15" customHeight="1" x14ac:dyDescent="0.25">
      <c r="D1481" s="5"/>
      <c r="E1481" s="6"/>
    </row>
    <row r="1482" spans="4:5" s="4" customFormat="1" ht="15" customHeight="1" x14ac:dyDescent="0.25">
      <c r="D1482" s="5"/>
      <c r="E1482" s="6"/>
    </row>
    <row r="1483" spans="4:5" s="4" customFormat="1" ht="15" customHeight="1" x14ac:dyDescent="0.25">
      <c r="D1483" s="5"/>
      <c r="E1483" s="6"/>
    </row>
    <row r="1484" spans="4:5" s="4" customFormat="1" ht="15" customHeight="1" x14ac:dyDescent="0.25">
      <c r="D1484" s="5"/>
      <c r="E1484" s="6"/>
    </row>
    <row r="1485" spans="4:5" s="4" customFormat="1" ht="15" customHeight="1" x14ac:dyDescent="0.25">
      <c r="D1485" s="5"/>
      <c r="E1485" s="6"/>
    </row>
    <row r="1486" spans="4:5" s="4" customFormat="1" ht="15" customHeight="1" x14ac:dyDescent="0.25">
      <c r="D1486" s="5"/>
      <c r="E1486" s="6"/>
    </row>
    <row r="1487" spans="4:5" s="4" customFormat="1" ht="15" customHeight="1" x14ac:dyDescent="0.25">
      <c r="D1487" s="5"/>
      <c r="E1487" s="6"/>
    </row>
    <row r="1488" spans="4:5" s="4" customFormat="1" ht="15" customHeight="1" x14ac:dyDescent="0.25">
      <c r="D1488" s="5"/>
      <c r="E1488" s="6"/>
    </row>
    <row r="1489" spans="4:5" s="4" customFormat="1" ht="15" customHeight="1" x14ac:dyDescent="0.25">
      <c r="D1489" s="5"/>
      <c r="E1489" s="6"/>
    </row>
    <row r="1490" spans="4:5" s="4" customFormat="1" ht="15" customHeight="1" x14ac:dyDescent="0.25">
      <c r="D1490" s="5"/>
      <c r="E1490" s="6"/>
    </row>
    <row r="1491" spans="4:5" s="4" customFormat="1" ht="15" customHeight="1" x14ac:dyDescent="0.25">
      <c r="D1491" s="5"/>
      <c r="E1491" s="6"/>
    </row>
    <row r="1492" spans="4:5" s="4" customFormat="1" ht="15" customHeight="1" x14ac:dyDescent="0.25">
      <c r="D1492" s="5"/>
      <c r="E1492" s="6"/>
    </row>
    <row r="1493" spans="4:5" s="4" customFormat="1" ht="15" customHeight="1" x14ac:dyDescent="0.25">
      <c r="D1493" s="5"/>
      <c r="E1493" s="6"/>
    </row>
    <row r="1494" spans="4:5" s="4" customFormat="1" ht="15" customHeight="1" x14ac:dyDescent="0.25">
      <c r="D1494" s="5"/>
      <c r="E1494" s="6"/>
    </row>
    <row r="1495" spans="4:5" s="4" customFormat="1" ht="15" customHeight="1" x14ac:dyDescent="0.25">
      <c r="D1495" s="5"/>
      <c r="E1495" s="6"/>
    </row>
    <row r="1496" spans="4:5" s="4" customFormat="1" ht="15" customHeight="1" x14ac:dyDescent="0.25">
      <c r="D1496" s="5"/>
      <c r="E1496" s="6"/>
    </row>
    <row r="1497" spans="4:5" s="4" customFormat="1" ht="15" customHeight="1" x14ac:dyDescent="0.25">
      <c r="D1497" s="5"/>
      <c r="E1497" s="6"/>
    </row>
    <row r="1498" spans="4:5" s="4" customFormat="1" ht="15" customHeight="1" x14ac:dyDescent="0.25">
      <c r="D1498" s="5"/>
      <c r="E1498" s="6"/>
    </row>
    <row r="1499" spans="4:5" s="4" customFormat="1" ht="15" customHeight="1" x14ac:dyDescent="0.25">
      <c r="D1499" s="5"/>
      <c r="E1499" s="6"/>
    </row>
    <row r="1500" spans="4:5" s="4" customFormat="1" ht="15" customHeight="1" x14ac:dyDescent="0.25">
      <c r="D1500" s="5"/>
      <c r="E1500" s="6"/>
    </row>
    <row r="1501" spans="4:5" s="4" customFormat="1" ht="15" customHeight="1" x14ac:dyDescent="0.25">
      <c r="D1501" s="5"/>
      <c r="E1501" s="6"/>
    </row>
    <row r="1502" spans="4:5" s="4" customFormat="1" ht="15" customHeight="1" x14ac:dyDescent="0.25">
      <c r="D1502" s="5"/>
      <c r="E1502" s="6"/>
    </row>
    <row r="1503" spans="4:5" s="4" customFormat="1" ht="15" customHeight="1" x14ac:dyDescent="0.25">
      <c r="D1503" s="5"/>
      <c r="E1503" s="6"/>
    </row>
    <row r="1504" spans="4:5" s="4" customFormat="1" ht="15" customHeight="1" x14ac:dyDescent="0.25">
      <c r="D1504" s="5"/>
      <c r="E1504" s="6"/>
    </row>
    <row r="1505" spans="4:5" s="4" customFormat="1" ht="15" customHeight="1" x14ac:dyDescent="0.25">
      <c r="D1505" s="5"/>
      <c r="E1505" s="6"/>
    </row>
    <row r="1506" spans="4:5" s="4" customFormat="1" ht="15" customHeight="1" x14ac:dyDescent="0.25">
      <c r="D1506" s="5"/>
      <c r="E1506" s="6"/>
    </row>
    <row r="1507" spans="4:5" s="4" customFormat="1" ht="15" customHeight="1" x14ac:dyDescent="0.25">
      <c r="D1507" s="5"/>
      <c r="E1507" s="6"/>
    </row>
    <row r="1508" spans="4:5" s="4" customFormat="1" ht="15" customHeight="1" x14ac:dyDescent="0.25">
      <c r="D1508" s="5"/>
      <c r="E1508" s="6"/>
    </row>
    <row r="1509" spans="4:5" s="4" customFormat="1" ht="15" customHeight="1" x14ac:dyDescent="0.25">
      <c r="D1509" s="5"/>
      <c r="E1509" s="6"/>
    </row>
    <row r="1510" spans="4:5" s="4" customFormat="1" ht="15" customHeight="1" x14ac:dyDescent="0.25">
      <c r="D1510" s="5"/>
      <c r="E1510" s="6"/>
    </row>
    <row r="1511" spans="4:5" s="4" customFormat="1" ht="15" customHeight="1" x14ac:dyDescent="0.25">
      <c r="D1511" s="5"/>
      <c r="E1511" s="6"/>
    </row>
    <row r="1512" spans="4:5" s="4" customFormat="1" ht="15" customHeight="1" x14ac:dyDescent="0.25">
      <c r="D1512" s="5"/>
      <c r="E1512" s="6"/>
    </row>
    <row r="1513" spans="4:5" s="4" customFormat="1" ht="15" customHeight="1" x14ac:dyDescent="0.25">
      <c r="D1513" s="5"/>
      <c r="E1513" s="6"/>
    </row>
    <row r="1514" spans="4:5" s="4" customFormat="1" ht="15" customHeight="1" x14ac:dyDescent="0.25">
      <c r="D1514" s="5"/>
      <c r="E1514" s="6"/>
    </row>
    <row r="1515" spans="4:5" s="4" customFormat="1" ht="15" customHeight="1" x14ac:dyDescent="0.25">
      <c r="D1515" s="5"/>
      <c r="E1515" s="6"/>
    </row>
    <row r="1516" spans="4:5" s="4" customFormat="1" ht="15" customHeight="1" x14ac:dyDescent="0.25">
      <c r="D1516" s="5"/>
      <c r="E1516" s="6"/>
    </row>
  </sheetData>
  <sheetProtection algorithmName="SHA-512" hashValue="0PH4Iegcho2/hZmvUel/ulQ3van8+cF23rsHHd2TLKQJcLF5UAixbc9EbMF39KweQClInzQFB0fopY5pO/C86A==" saltValue="yiTjFk4com5nTKSkBQtxhw==" spinCount="100000" sheet="1" objects="1" scenarios="1"/>
  <mergeCells count="59">
    <mergeCell ref="A87:C88"/>
    <mergeCell ref="B34:C35"/>
    <mergeCell ref="B36:C37"/>
    <mergeCell ref="F34:G35"/>
    <mergeCell ref="F36:G37"/>
    <mergeCell ref="F39:G40"/>
    <mergeCell ref="F41:G42"/>
    <mergeCell ref="D34:E35"/>
    <mergeCell ref="D36:E37"/>
    <mergeCell ref="A75:C76"/>
    <mergeCell ref="A77:C78"/>
    <mergeCell ref="A79:C80"/>
    <mergeCell ref="A81:C82"/>
    <mergeCell ref="A83:C84"/>
    <mergeCell ref="A85:C86"/>
    <mergeCell ref="J34:K35"/>
    <mergeCell ref="N34:O35"/>
    <mergeCell ref="N36:O37"/>
    <mergeCell ref="B39:C40"/>
    <mergeCell ref="B41:C42"/>
    <mergeCell ref="L34:M35"/>
    <mergeCell ref="L36:M37"/>
    <mergeCell ref="J36:K37"/>
    <mergeCell ref="H34:I35"/>
    <mergeCell ref="E61:F62"/>
    <mergeCell ref="H36:I37"/>
    <mergeCell ref="L39:M40"/>
    <mergeCell ref="L41:M42"/>
    <mergeCell ref="N39:O40"/>
    <mergeCell ref="N41:O42"/>
    <mergeCell ref="H39:I40"/>
    <mergeCell ref="H41:I42"/>
    <mergeCell ref="J39:K40"/>
    <mergeCell ref="J41:K42"/>
    <mergeCell ref="E54:F55"/>
    <mergeCell ref="E56:F57"/>
    <mergeCell ref="E59:F60"/>
    <mergeCell ref="B32:O32"/>
    <mergeCell ref="L23:M24"/>
    <mergeCell ref="L25:M26"/>
    <mergeCell ref="L8:M9"/>
    <mergeCell ref="L10:M11"/>
    <mergeCell ref="L20:M21"/>
    <mergeCell ref="L18:M19"/>
    <mergeCell ref="N8:O9"/>
    <mergeCell ref="L13:M14"/>
    <mergeCell ref="L15:M16"/>
    <mergeCell ref="N10:O11"/>
    <mergeCell ref="N13:O14"/>
    <mergeCell ref="N15:O16"/>
    <mergeCell ref="N18:O19"/>
    <mergeCell ref="N20:O21"/>
    <mergeCell ref="L1:O1"/>
    <mergeCell ref="N23:O24"/>
    <mergeCell ref="N25:O26"/>
    <mergeCell ref="L5:M6"/>
    <mergeCell ref="N3:O4"/>
    <mergeCell ref="N5:O6"/>
    <mergeCell ref="L3:M4"/>
  </mergeCells>
  <conditionalFormatting sqref="C4:C31">
    <cfRule type="cellIs" dxfId="3" priority="4" operator="equal">
      <formula>"Please Fill In TVL/CS"</formula>
    </cfRule>
  </conditionalFormatting>
  <conditionalFormatting sqref="D11:D31">
    <cfRule type="cellIs" dxfId="2" priority="3" operator="equal">
      <formula>"Please Fill In TVL/CS/Price/Staked"</formula>
    </cfRule>
  </conditionalFormatting>
  <conditionalFormatting sqref="E4:I31 L1">
    <cfRule type="cellIs" dxfId="1" priority="2" operator="equal">
      <formula>"Insufficient Data"</formula>
    </cfRule>
  </conditionalFormatting>
  <conditionalFormatting sqref="J4:J31">
    <cfRule type="cellIs" dxfId="0" priority="1" operator="equal">
      <formula>"Insufficient Data"</formula>
    </cfRule>
  </conditionalFormatting>
  <pageMargins left="0.7" right="0.7" top="0.75" bottom="0.75" header="0.3" footer="0.3"/>
  <pageSetup paperSize="9" orientation="portrait" r:id="rId1"/>
  <picture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3</vt:i4>
      </vt:variant>
    </vt:vector>
  </HeadingPairs>
  <TitlesOfParts>
    <vt:vector size="6" baseType="lpstr">
      <vt:lpstr>Home</vt:lpstr>
      <vt:lpstr>Data Input</vt:lpstr>
      <vt:lpstr>Stats</vt:lpstr>
      <vt:lpstr>'Data Input'!Print_Area</vt:lpstr>
      <vt:lpstr>Home!Print_Area</vt:lpstr>
      <vt:lpstr>Stats!Print_Area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David James Murton</dc:creator>
  <cp:lastModifiedBy>Dave M</cp:lastModifiedBy>
  <dcterms:created xsi:type="dcterms:W3CDTF">2021-12-15T17:18:28Z</dcterms:created>
  <dcterms:modified xsi:type="dcterms:W3CDTF">2022-02-19T08:10:07Z</dcterms:modified>
</cp:coreProperties>
</file>